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0" windowWidth="20550" windowHeight="3705"/>
  </bookViews>
  <sheets>
    <sheet name="Receita 2013 a 2016" sheetId="1" r:id="rId1"/>
  </sheets>
  <definedNames>
    <definedName name="_xlnm.Print_Area" localSheetId="0">'Receita 2013 a 2016'!$A$1:$AC$1512</definedName>
    <definedName name="Z_36FFA26B_102D_4E99_8C1E_495FB8BB2D1F_.wvu.Cols" localSheetId="0" hidden="1">'Receita 2013 a 2016'!$H:$M,'Receita 2013 a 2016'!$O:$P,'Receita 2013 a 2016'!$R:$R,'Receita 2013 a 2016'!$W:$W,'Receita 2013 a 2016'!$Y:$Y,'Receita 2013 a 2016'!$AA:$AC</definedName>
    <definedName name="Z_36FFA26B_102D_4E99_8C1E_495FB8BB2D1F_.wvu.Rows" localSheetId="0" hidden="1">'Receita 2013 a 2016'!$80:$196,'Receita 2013 a 2016'!$226:$227,'Receita 2013 a 2016'!$229:$229,'Receita 2013 a 2016'!$235:$235,'Receita 2013 a 2016'!$237:$237,'Receita 2013 a 2016'!$239:$239,'Receita 2013 a 2016'!$241:$241,'Receita 2013 a 2016'!$243:$243,'Receita 2013 a 2016'!$245:$245,'Receita 2013 a 2016'!$247:$247,'Receita 2013 a 2016'!$249:$249,'Receita 2013 a 2016'!$1277:$1320,'Receita 2013 a 2016'!$1377:$1433</definedName>
    <definedName name="Z_3B88A2A2_E2C0_4353_B904_E81A6133C747_.wvu.Cols" localSheetId="0" hidden="1">'Receita 2013 a 2016'!$H:$M,'Receita 2013 a 2016'!$O:$P,'Receita 2013 a 2016'!$R:$R,'Receita 2013 a 2016'!$W:$W,'Receita 2013 a 2016'!$Y:$Y,'Receita 2013 a 2016'!$AA:$AC</definedName>
    <definedName name="Z_3B88A2A2_E2C0_4353_B904_E81A6133C747_.wvu.Rows" localSheetId="0" hidden="1">'Receita 2013 a 2016'!$80:$196,'Receita 2013 a 2016'!$226:$227,'Receita 2013 a 2016'!$229:$229,'Receita 2013 a 2016'!$235:$235,'Receita 2013 a 2016'!$237:$237,'Receita 2013 a 2016'!$239:$239,'Receita 2013 a 2016'!$241:$241,'Receita 2013 a 2016'!$243:$243,'Receita 2013 a 2016'!$245:$245,'Receita 2013 a 2016'!$247:$247,'Receita 2013 a 2016'!$249:$249,'Receita 2013 a 2016'!$1277:$1320,'Receita 2013 a 2016'!$1377:$1433</definedName>
    <definedName name="Z_9E4A58F8_D06C_41D0_A768_6DD56FBDC82A_.wvu.Cols" localSheetId="0" hidden="1">'Receita 2013 a 2016'!$H:$M,'Receita 2013 a 2016'!$O:$P,'Receita 2013 a 2016'!$R:$R,'Receita 2013 a 2016'!$W:$W,'Receita 2013 a 2016'!$Y:$Y,'Receita 2013 a 2016'!$AA:$AC</definedName>
    <definedName name="Z_9E4A58F8_D06C_41D0_A768_6DD56FBDC82A_.wvu.Rows" localSheetId="0" hidden="1">'Receita 2013 a 2016'!$80:$196,'Receita 2013 a 2016'!$226:$227,'Receita 2013 a 2016'!$229:$229,'Receita 2013 a 2016'!$235:$235,'Receita 2013 a 2016'!$237:$237,'Receita 2013 a 2016'!$239:$239,'Receita 2013 a 2016'!$241:$241,'Receita 2013 a 2016'!$243:$243,'Receita 2013 a 2016'!$245:$245,'Receita 2013 a 2016'!$247:$247,'Receita 2013 a 2016'!$249:$249,'Receita 2013 a 2016'!$1277:$1320,'Receita 2013 a 2016'!$1377:$1433</definedName>
    <definedName name="Z_BD69D53E_7625_42E6_B8A2_9A3F84FA0B1A_.wvu.Cols" localSheetId="0" hidden="1">'Receita 2013 a 2016'!$H:$M,'Receita 2013 a 2016'!$O:$P,'Receita 2013 a 2016'!$R:$R,'Receita 2013 a 2016'!$W:$W,'Receita 2013 a 2016'!$Y:$Y,'Receita 2013 a 2016'!$AA:$AC</definedName>
    <definedName name="Z_BD69D53E_7625_42E6_B8A2_9A3F84FA0B1A_.wvu.Rows" localSheetId="0" hidden="1">'Receita 2013 a 2016'!$80:$196,'Receita 2013 a 2016'!$226:$227,'Receita 2013 a 2016'!$229:$229,'Receita 2013 a 2016'!$235:$235,'Receita 2013 a 2016'!$237:$237,'Receita 2013 a 2016'!$239:$239,'Receita 2013 a 2016'!$241:$241,'Receita 2013 a 2016'!$243:$243,'Receita 2013 a 2016'!$245:$245,'Receita 2013 a 2016'!$247:$247,'Receita 2013 a 2016'!$249:$249,'Receita 2013 a 2016'!$1277:$1320,'Receita 2013 a 2016'!$1377:$1433</definedName>
    <definedName name="Z_E882062D_34D6_4B4F_996F_377D9BB5368E_.wvu.Cols" localSheetId="0" hidden="1">'Receita 2013 a 2016'!$H:$S,'Receita 2013 a 2016'!$W:$W,'Receita 2013 a 2016'!$Y:$Y,'Receita 2013 a 2016'!$AA:$AA</definedName>
    <definedName name="Z_E882062D_34D6_4B4F_996F_377D9BB5368E_.wvu.Rows" localSheetId="0" hidden="1">'Receita 2013 a 2016'!$80:$196,'Receita 2013 a 2016'!$226:$227,'Receita 2013 a 2016'!$229:$229,'Receita 2013 a 2016'!$235:$235,'Receita 2013 a 2016'!$237:$237,'Receita 2013 a 2016'!$239:$239,'Receita 2013 a 2016'!$241:$241,'Receita 2013 a 2016'!$243:$243,'Receita 2013 a 2016'!$245:$245,'Receita 2013 a 2016'!$247:$247,'Receita 2013 a 2016'!$249:$249,'Receita 2013 a 2016'!$1277:$1320,'Receita 2013 a 2016'!$1377:$1433</definedName>
  </definedNames>
  <calcPr calcId="125725"/>
  <customWorkbookViews>
    <customWorkbookView name="raimundo.silva - Modo de exibição pessoal" guid="{E882062D-34D6-4B4F-996F-377D9BB5368E}" mergeInterval="0" personalView="1" maximized="1" xWindow="682" yWindow="31" windowWidth="677" windowHeight="433" activeSheetId="4"/>
    <customWorkbookView name="leandro.assuncao - Modo de exibição pessoal" guid="{9E4A58F8-D06C-41D0-A768-6DD56FBDC82A}" mergeInterval="0" personalView="1" maximized="1" xWindow="1" yWindow="1" windowWidth="1362" windowHeight="456" activeSheetId="11"/>
    <customWorkbookView name="ernesto.junior - Modo de exibição pessoal" guid="{36FFA26B-102D-4E99-8C1E-495FB8BB2D1F}" mergeInterval="0" personalView="1" maximized="1" xWindow="1" yWindow="1" windowWidth="1362" windowHeight="496" activeSheetId="4"/>
    <customWorkbookView name="maria.fernandes - Modo de exibição pessoal" guid="{C36F7F73-794D-4DD1-A4E7-B6CA397FE6D3}" mergeInterval="0" personalView="1" xWindow="7" yWindow="29" windowWidth="1354" windowHeight="460" activeSheetId="14"/>
    <customWorkbookView name="Raimundo - Modo de exibição pessoal" guid="{728EE1AE-B955-4B14-985D-3097F3B0433B}" mergeInterval="0" personalView="1" xWindow="5" yWindow="31" windowWidth="1276" windowHeight="460" activeSheetId="7"/>
    <customWorkbookView name="ieda.leite - Modo de exibição pessoal" guid="{4EEC0D08-A173-461E-8CFC-E1CB66EE5D0B}" mergeInterval="0" personalView="1" maximized="1" xWindow="1" yWindow="1" windowWidth="1366" windowHeight="496" activeSheetId="4"/>
    <customWorkbookView name="barao.silva - Modo de exibição pessoal" guid="{AFEE24C4-D05C-40F1-A40F-D9307C59EF8F}" mergeInterval="0" personalView="1" maximized="1" xWindow="1" yWindow="1" windowWidth="1366" windowHeight="496" activeSheetId="4"/>
    <customWorkbookView name="guilherme.goncalves - Modo de exibição pessoal" guid="{BD69D53E-7625-42E6-B8A2-9A3F84FA0B1A}" mergeInterval="0" personalView="1" maximized="1" xWindow="1" yWindow="1" windowWidth="1366" windowHeight="496" activeSheetId="7"/>
    <customWorkbookView name="marcelo.cadete - Modo de exibição pessoal" guid="{3B88A2A2-E2C0-4353-B904-E81A6133C747}" mergeInterval="0" personalView="1" maximized="1" xWindow="1" yWindow="1" windowWidth="1362" windowHeight="538" activeSheetId="1"/>
  </customWorkbookViews>
</workbook>
</file>

<file path=xl/calcChain.xml><?xml version="1.0" encoding="utf-8"?>
<calcChain xmlns="http://schemas.openxmlformats.org/spreadsheetml/2006/main">
  <c r="U255" i="1"/>
  <c r="R255"/>
  <c r="O255"/>
  <c r="L255"/>
  <c r="U254"/>
  <c r="R254"/>
  <c r="O254"/>
  <c r="L254"/>
  <c r="U253"/>
  <c r="R253"/>
  <c r="O253"/>
  <c r="L253"/>
  <c r="U252"/>
  <c r="R252"/>
  <c r="O252"/>
  <c r="L252"/>
  <c r="U251"/>
  <c r="R251"/>
  <c r="O251"/>
  <c r="L251"/>
  <c r="U66"/>
  <c r="S1487"/>
  <c r="V1487"/>
  <c r="W1487"/>
  <c r="U1272" l="1"/>
  <c r="R1272"/>
  <c r="O1272"/>
  <c r="L1272"/>
  <c r="U1257"/>
  <c r="R1257"/>
  <c r="O1257"/>
  <c r="L1257"/>
  <c r="U1255"/>
  <c r="R1255"/>
  <c r="O1255"/>
  <c r="L1255"/>
  <c r="AB1272" l="1"/>
  <c r="AA1272"/>
  <c r="AB1255"/>
  <c r="AA1255"/>
  <c r="S1486"/>
  <c r="V1486"/>
  <c r="W1486"/>
  <c r="L1160"/>
  <c r="O1160"/>
  <c r="R1160"/>
  <c r="U1160"/>
  <c r="AA1160"/>
  <c r="AB1160"/>
  <c r="AC1160"/>
  <c r="U562"/>
  <c r="R562"/>
  <c r="O562"/>
  <c r="L562"/>
  <c r="U544"/>
  <c r="R544"/>
  <c r="O544"/>
  <c r="L544"/>
  <c r="U542"/>
  <c r="R542"/>
  <c r="O542"/>
  <c r="L542"/>
  <c r="U534"/>
  <c r="R534"/>
  <c r="O534"/>
  <c r="L534"/>
  <c r="U528"/>
  <c r="R528"/>
  <c r="O528"/>
  <c r="L528"/>
  <c r="U490"/>
  <c r="R490"/>
  <c r="O490"/>
  <c r="L490"/>
  <c r="AA408"/>
  <c r="AB408"/>
  <c r="AC408"/>
  <c r="AC1272" l="1"/>
  <c r="AB1257"/>
  <c r="AC1257" s="1"/>
  <c r="AA1257"/>
  <c r="AC1255"/>
  <c r="AB667" l="1"/>
  <c r="S1509" l="1"/>
  <c r="S1508"/>
  <c r="S1507"/>
  <c r="S1506"/>
  <c r="S1505"/>
  <c r="S1504"/>
  <c r="S1503"/>
  <c r="S1502"/>
  <c r="S1501"/>
  <c r="S1500"/>
  <c r="S1499"/>
  <c r="S1498"/>
  <c r="S1497"/>
  <c r="S1496"/>
  <c r="S1495"/>
  <c r="S1494"/>
  <c r="S1493"/>
  <c r="S1492"/>
  <c r="S1491"/>
  <c r="S1490"/>
  <c r="S1489"/>
  <c r="S1488"/>
  <c r="S1485"/>
  <c r="S1484"/>
  <c r="S1483"/>
  <c r="S1482"/>
  <c r="S1481"/>
  <c r="S1480"/>
  <c r="S1479"/>
  <c r="S1478"/>
  <c r="S1477"/>
  <c r="S1476"/>
  <c r="S1475"/>
  <c r="S1474"/>
  <c r="S1473"/>
  <c r="S1472"/>
  <c r="S1471"/>
  <c r="AB1470"/>
  <c r="Z1470"/>
  <c r="X1470"/>
  <c r="V1470"/>
  <c r="S1470"/>
  <c r="S1469"/>
  <c r="S1468"/>
  <c r="S1467"/>
  <c r="S1466"/>
  <c r="S1465"/>
  <c r="S1464"/>
  <c r="S1463"/>
  <c r="S1462"/>
  <c r="S1461"/>
  <c r="S1460"/>
  <c r="S1459"/>
  <c r="S1458"/>
  <c r="S1457"/>
  <c r="S1456"/>
  <c r="S1455"/>
  <c r="S1454"/>
  <c r="S1453"/>
  <c r="S1452"/>
  <c r="S1451"/>
  <c r="S1450"/>
  <c r="S1449"/>
  <c r="S1448"/>
  <c r="S1447"/>
  <c r="S1446"/>
  <c r="S1445"/>
  <c r="S1444"/>
  <c r="S1443"/>
  <c r="S1442"/>
  <c r="S1441"/>
  <c r="S1440"/>
  <c r="S1439"/>
  <c r="S1510" s="1"/>
  <c r="AC1433"/>
  <c r="AA1433"/>
  <c r="U1433"/>
  <c r="R1433"/>
  <c r="O1433"/>
  <c r="L1433"/>
  <c r="AB1432"/>
  <c r="T1432"/>
  <c r="S1432"/>
  <c r="Q1432"/>
  <c r="P1432"/>
  <c r="N1432"/>
  <c r="M1432"/>
  <c r="K1432"/>
  <c r="J1432"/>
  <c r="I1432"/>
  <c r="H1432"/>
  <c r="AB1431"/>
  <c r="T1431"/>
  <c r="S1431"/>
  <c r="Q1431"/>
  <c r="P1431"/>
  <c r="N1431"/>
  <c r="M1431"/>
  <c r="K1431"/>
  <c r="J1431"/>
  <c r="I1431"/>
  <c r="H1431"/>
  <c r="AB1430"/>
  <c r="T1430"/>
  <c r="S1430"/>
  <c r="Q1430"/>
  <c r="P1430"/>
  <c r="N1430"/>
  <c r="M1430"/>
  <c r="K1430"/>
  <c r="J1430"/>
  <c r="I1430"/>
  <c r="H1430"/>
  <c r="AC1429"/>
  <c r="AA1429"/>
  <c r="U1429"/>
  <c r="R1429"/>
  <c r="O1429"/>
  <c r="L1429"/>
  <c r="AB1428"/>
  <c r="T1428"/>
  <c r="S1428"/>
  <c r="Q1428"/>
  <c r="P1428"/>
  <c r="N1428"/>
  <c r="M1428"/>
  <c r="K1428"/>
  <c r="J1428"/>
  <c r="I1428"/>
  <c r="H1428"/>
  <c r="AC1427"/>
  <c r="AA1427"/>
  <c r="U1427"/>
  <c r="R1427"/>
  <c r="O1427"/>
  <c r="L1427"/>
  <c r="AB1426"/>
  <c r="T1426"/>
  <c r="S1426"/>
  <c r="Q1426"/>
  <c r="P1426"/>
  <c r="N1426"/>
  <c r="M1426"/>
  <c r="K1426"/>
  <c r="J1426"/>
  <c r="I1426"/>
  <c r="H1426"/>
  <c r="AC1425"/>
  <c r="AA1425"/>
  <c r="U1425"/>
  <c r="R1425"/>
  <c r="O1425"/>
  <c r="L1425"/>
  <c r="AB1424"/>
  <c r="T1424"/>
  <c r="S1424"/>
  <c r="Q1424"/>
  <c r="P1424"/>
  <c r="N1424"/>
  <c r="M1424"/>
  <c r="K1424"/>
  <c r="J1424"/>
  <c r="I1424"/>
  <c r="H1424"/>
  <c r="AB1423"/>
  <c r="T1423"/>
  <c r="S1423"/>
  <c r="Q1423"/>
  <c r="P1423"/>
  <c r="N1423"/>
  <c r="M1423"/>
  <c r="K1423"/>
  <c r="J1423"/>
  <c r="I1423"/>
  <c r="H1423"/>
  <c r="AB1422"/>
  <c r="T1422"/>
  <c r="S1422"/>
  <c r="Q1422"/>
  <c r="P1422"/>
  <c r="N1422"/>
  <c r="M1422"/>
  <c r="K1422"/>
  <c r="J1422"/>
  <c r="I1422"/>
  <c r="H1422"/>
  <c r="AC1421"/>
  <c r="AA1421"/>
  <c r="U1421"/>
  <c r="R1421"/>
  <c r="O1421"/>
  <c r="L1421"/>
  <c r="AB1420"/>
  <c r="T1420"/>
  <c r="S1420"/>
  <c r="Q1420"/>
  <c r="P1420"/>
  <c r="N1420"/>
  <c r="M1420"/>
  <c r="K1420"/>
  <c r="J1420"/>
  <c r="I1420"/>
  <c r="H1420"/>
  <c r="AB1419"/>
  <c r="T1419"/>
  <c r="S1419"/>
  <c r="Q1419"/>
  <c r="P1419"/>
  <c r="N1419"/>
  <c r="M1419"/>
  <c r="K1419"/>
  <c r="J1419"/>
  <c r="I1419"/>
  <c r="H1419"/>
  <c r="AC1418"/>
  <c r="AA1418"/>
  <c r="U1418"/>
  <c r="R1418"/>
  <c r="O1418"/>
  <c r="L1418"/>
  <c r="AB1417"/>
  <c r="T1417"/>
  <c r="S1417"/>
  <c r="Q1417"/>
  <c r="P1417"/>
  <c r="N1417"/>
  <c r="M1417"/>
  <c r="K1417"/>
  <c r="J1417"/>
  <c r="I1417"/>
  <c r="H1417"/>
  <c r="AC1416"/>
  <c r="AA1416"/>
  <c r="U1416"/>
  <c r="R1416"/>
  <c r="O1416"/>
  <c r="L1416"/>
  <c r="AB1415"/>
  <c r="T1415"/>
  <c r="S1415"/>
  <c r="Q1415"/>
  <c r="P1415"/>
  <c r="N1415"/>
  <c r="M1415"/>
  <c r="K1415"/>
  <c r="J1415"/>
  <c r="I1415"/>
  <c r="H1415"/>
  <c r="AC1414"/>
  <c r="AA1414"/>
  <c r="U1414"/>
  <c r="R1414"/>
  <c r="O1414"/>
  <c r="L1414"/>
  <c r="AB1413"/>
  <c r="T1413"/>
  <c r="S1413"/>
  <c r="Q1413"/>
  <c r="P1413"/>
  <c r="N1413"/>
  <c r="M1413"/>
  <c r="K1413"/>
  <c r="J1413"/>
  <c r="I1413"/>
  <c r="H1413"/>
  <c r="AB1412"/>
  <c r="T1412"/>
  <c r="S1412"/>
  <c r="Q1412"/>
  <c r="P1412"/>
  <c r="N1412"/>
  <c r="M1412"/>
  <c r="K1412"/>
  <c r="J1412"/>
  <c r="I1412"/>
  <c r="H1412"/>
  <c r="AC1411"/>
  <c r="AA1411"/>
  <c r="U1411"/>
  <c r="R1411"/>
  <c r="O1411"/>
  <c r="L1411"/>
  <c r="AB1410"/>
  <c r="T1410"/>
  <c r="S1410"/>
  <c r="Q1410"/>
  <c r="P1410"/>
  <c r="N1410"/>
  <c r="M1410"/>
  <c r="K1410"/>
  <c r="J1410"/>
  <c r="I1410"/>
  <c r="H1410"/>
  <c r="AC1409"/>
  <c r="AA1409"/>
  <c r="U1409"/>
  <c r="R1409"/>
  <c r="O1409"/>
  <c r="L1409"/>
  <c r="AB1408"/>
  <c r="T1408"/>
  <c r="S1408"/>
  <c r="Q1408"/>
  <c r="P1408"/>
  <c r="N1408"/>
  <c r="M1408"/>
  <c r="K1408"/>
  <c r="J1408"/>
  <c r="I1408"/>
  <c r="H1408"/>
  <c r="AC1407"/>
  <c r="AA1407"/>
  <c r="U1407"/>
  <c r="R1407"/>
  <c r="O1407"/>
  <c r="L1407"/>
  <c r="AB1406"/>
  <c r="T1406"/>
  <c r="S1406"/>
  <c r="Q1406"/>
  <c r="P1406"/>
  <c r="N1406"/>
  <c r="M1406"/>
  <c r="K1406"/>
  <c r="J1406"/>
  <c r="I1406"/>
  <c r="H1406"/>
  <c r="AC1405"/>
  <c r="AA1405"/>
  <c r="U1405"/>
  <c r="R1405"/>
  <c r="O1405"/>
  <c r="L1405"/>
  <c r="AB1404"/>
  <c r="T1404"/>
  <c r="S1404"/>
  <c r="Q1404"/>
  <c r="P1404"/>
  <c r="N1404"/>
  <c r="M1404"/>
  <c r="K1404"/>
  <c r="J1404"/>
  <c r="I1404"/>
  <c r="H1404"/>
  <c r="AB1403"/>
  <c r="T1403"/>
  <c r="S1403"/>
  <c r="Q1403"/>
  <c r="P1403"/>
  <c r="N1403"/>
  <c r="M1403"/>
  <c r="K1403"/>
  <c r="J1403"/>
  <c r="I1403"/>
  <c r="H1403"/>
  <c r="AB1402"/>
  <c r="T1402"/>
  <c r="S1402"/>
  <c r="Q1402"/>
  <c r="P1402"/>
  <c r="N1402"/>
  <c r="M1402"/>
  <c r="K1402"/>
  <c r="J1402"/>
  <c r="I1402"/>
  <c r="H1402"/>
  <c r="AB1401"/>
  <c r="T1401"/>
  <c r="S1401"/>
  <c r="Q1401"/>
  <c r="P1401"/>
  <c r="N1401"/>
  <c r="M1401"/>
  <c r="K1401"/>
  <c r="J1401"/>
  <c r="I1401"/>
  <c r="H1401"/>
  <c r="AC1400"/>
  <c r="AA1400"/>
  <c r="U1400"/>
  <c r="R1400"/>
  <c r="O1400"/>
  <c r="L1400"/>
  <c r="AB1399"/>
  <c r="T1399"/>
  <c r="S1399"/>
  <c r="Q1399"/>
  <c r="P1399"/>
  <c r="N1399"/>
  <c r="M1399"/>
  <c r="K1399"/>
  <c r="J1399"/>
  <c r="I1399"/>
  <c r="H1399"/>
  <c r="AB1398"/>
  <c r="T1398"/>
  <c r="S1398"/>
  <c r="Q1398"/>
  <c r="P1398"/>
  <c r="N1398"/>
  <c r="M1398"/>
  <c r="K1398"/>
  <c r="J1398"/>
  <c r="I1398"/>
  <c r="H1398"/>
  <c r="AB1397"/>
  <c r="T1397"/>
  <c r="S1397"/>
  <c r="Q1397"/>
  <c r="P1397"/>
  <c r="N1397"/>
  <c r="M1397"/>
  <c r="K1397"/>
  <c r="J1397"/>
  <c r="I1397"/>
  <c r="H1397"/>
  <c r="AC1396"/>
  <c r="AA1396"/>
  <c r="U1396"/>
  <c r="R1396"/>
  <c r="O1396"/>
  <c r="L1396"/>
  <c r="AB1395"/>
  <c r="T1395"/>
  <c r="S1395"/>
  <c r="Q1395"/>
  <c r="P1395"/>
  <c r="N1395"/>
  <c r="M1395"/>
  <c r="K1395"/>
  <c r="J1395"/>
  <c r="I1395"/>
  <c r="H1395"/>
  <c r="AC1394"/>
  <c r="AA1394"/>
  <c r="U1394"/>
  <c r="R1394"/>
  <c r="O1394"/>
  <c r="L1394"/>
  <c r="AC1393"/>
  <c r="AA1393"/>
  <c r="U1393"/>
  <c r="R1393"/>
  <c r="O1393"/>
  <c r="L1393"/>
  <c r="AC1392"/>
  <c r="AA1392"/>
  <c r="U1392"/>
  <c r="R1392"/>
  <c r="O1392"/>
  <c r="L1392"/>
  <c r="AC1391"/>
  <c r="AA1391"/>
  <c r="U1391"/>
  <c r="R1391"/>
  <c r="O1391"/>
  <c r="L1391"/>
  <c r="AB1390"/>
  <c r="T1390"/>
  <c r="S1390"/>
  <c r="Q1390"/>
  <c r="P1390"/>
  <c r="N1390"/>
  <c r="M1390"/>
  <c r="K1390"/>
  <c r="J1390"/>
  <c r="I1390"/>
  <c r="H1390"/>
  <c r="AB1389"/>
  <c r="T1389"/>
  <c r="S1389"/>
  <c r="Q1389"/>
  <c r="P1389"/>
  <c r="N1389"/>
  <c r="M1389"/>
  <c r="K1389"/>
  <c r="J1389"/>
  <c r="I1389"/>
  <c r="H1389"/>
  <c r="AB1388"/>
  <c r="T1388"/>
  <c r="S1388"/>
  <c r="Q1388"/>
  <c r="P1388"/>
  <c r="N1388"/>
  <c r="M1388"/>
  <c r="K1388"/>
  <c r="J1388"/>
  <c r="I1388"/>
  <c r="H1388"/>
  <c r="AB1387"/>
  <c r="T1387"/>
  <c r="S1387"/>
  <c r="Q1387"/>
  <c r="P1387"/>
  <c r="N1387"/>
  <c r="M1387"/>
  <c r="K1387"/>
  <c r="J1387"/>
  <c r="I1387"/>
  <c r="H1387"/>
  <c r="AC1386"/>
  <c r="AA1386"/>
  <c r="U1386"/>
  <c r="R1386"/>
  <c r="O1386"/>
  <c r="L1386"/>
  <c r="AB1385"/>
  <c r="T1385"/>
  <c r="S1385"/>
  <c r="Q1385"/>
  <c r="P1385"/>
  <c r="N1385"/>
  <c r="M1385"/>
  <c r="K1385"/>
  <c r="J1385"/>
  <c r="I1385"/>
  <c r="H1385"/>
  <c r="AB1384"/>
  <c r="T1384"/>
  <c r="S1384"/>
  <c r="Q1384"/>
  <c r="P1384"/>
  <c r="N1384"/>
  <c r="M1384"/>
  <c r="K1384"/>
  <c r="J1384"/>
  <c r="I1384"/>
  <c r="H1384"/>
  <c r="AB1383"/>
  <c r="T1383"/>
  <c r="S1383"/>
  <c r="Q1383"/>
  <c r="P1383"/>
  <c r="N1383"/>
  <c r="M1383"/>
  <c r="K1383"/>
  <c r="J1383"/>
  <c r="I1383"/>
  <c r="H1383"/>
  <c r="AB1382"/>
  <c r="T1382"/>
  <c r="S1382"/>
  <c r="Q1382"/>
  <c r="P1382"/>
  <c r="N1382"/>
  <c r="M1382"/>
  <c r="K1382"/>
  <c r="J1382"/>
  <c r="I1382"/>
  <c r="H1382"/>
  <c r="AC1381"/>
  <c r="AA1381"/>
  <c r="U1381"/>
  <c r="R1381"/>
  <c r="O1381"/>
  <c r="L1381"/>
  <c r="AB1380"/>
  <c r="T1380"/>
  <c r="S1380"/>
  <c r="Q1380"/>
  <c r="P1380"/>
  <c r="N1380"/>
  <c r="M1380"/>
  <c r="K1380"/>
  <c r="J1380"/>
  <c r="I1380"/>
  <c r="H1380"/>
  <c r="AB1379"/>
  <c r="T1379"/>
  <c r="S1379"/>
  <c r="Q1379"/>
  <c r="P1379"/>
  <c r="N1379"/>
  <c r="M1379"/>
  <c r="K1379"/>
  <c r="J1379"/>
  <c r="I1379"/>
  <c r="H1379"/>
  <c r="AB1378"/>
  <c r="T1378"/>
  <c r="S1378"/>
  <c r="Q1378"/>
  <c r="P1378"/>
  <c r="N1378"/>
  <c r="M1378"/>
  <c r="K1378"/>
  <c r="J1378"/>
  <c r="I1378"/>
  <c r="H1378"/>
  <c r="AB1377"/>
  <c r="T1377"/>
  <c r="S1377"/>
  <c r="Q1377"/>
  <c r="P1377"/>
  <c r="N1377"/>
  <c r="M1377"/>
  <c r="K1377"/>
  <c r="J1377"/>
  <c r="I1377"/>
  <c r="H1377"/>
  <c r="U1376"/>
  <c r="R1376"/>
  <c r="O1376"/>
  <c r="L1376"/>
  <c r="U1375"/>
  <c r="R1375"/>
  <c r="O1375"/>
  <c r="L1375"/>
  <c r="U1374"/>
  <c r="R1374"/>
  <c r="O1374"/>
  <c r="L1374"/>
  <c r="U1373"/>
  <c r="R1373"/>
  <c r="O1373"/>
  <c r="L1373"/>
  <c r="U1372"/>
  <c r="R1372"/>
  <c r="O1372"/>
  <c r="L1372"/>
  <c r="U1371"/>
  <c r="R1371"/>
  <c r="O1371"/>
  <c r="L1371"/>
  <c r="T1370"/>
  <c r="S1370"/>
  <c r="Q1370"/>
  <c r="P1370"/>
  <c r="N1370"/>
  <c r="M1370"/>
  <c r="K1370"/>
  <c r="J1370"/>
  <c r="I1370"/>
  <c r="H1370"/>
  <c r="U1369"/>
  <c r="R1369"/>
  <c r="O1369"/>
  <c r="L1369"/>
  <c r="U1368"/>
  <c r="R1368"/>
  <c r="O1368"/>
  <c r="L1368"/>
  <c r="U1367"/>
  <c r="R1367"/>
  <c r="O1367"/>
  <c r="L1367"/>
  <c r="U1366"/>
  <c r="R1366"/>
  <c r="O1366"/>
  <c r="L1366"/>
  <c r="U1365"/>
  <c r="R1365"/>
  <c r="O1365"/>
  <c r="L1365"/>
  <c r="U1364"/>
  <c r="R1364"/>
  <c r="O1364"/>
  <c r="L1364"/>
  <c r="U1363"/>
  <c r="R1363"/>
  <c r="O1363"/>
  <c r="L1363"/>
  <c r="U1362"/>
  <c r="R1362"/>
  <c r="O1362"/>
  <c r="L1362"/>
  <c r="U1361"/>
  <c r="R1361"/>
  <c r="O1361"/>
  <c r="L1361"/>
  <c r="U1360"/>
  <c r="R1360"/>
  <c r="O1360"/>
  <c r="L1360"/>
  <c r="U1359"/>
  <c r="R1359"/>
  <c r="O1359"/>
  <c r="L1359"/>
  <c r="U1358"/>
  <c r="R1358"/>
  <c r="O1358"/>
  <c r="L1358"/>
  <c r="T1357"/>
  <c r="S1357"/>
  <c r="Q1357"/>
  <c r="P1357"/>
  <c r="N1357"/>
  <c r="M1357"/>
  <c r="K1357"/>
  <c r="J1357"/>
  <c r="I1357"/>
  <c r="H1357"/>
  <c r="T1356"/>
  <c r="S1356"/>
  <c r="Q1356"/>
  <c r="P1356"/>
  <c r="N1356"/>
  <c r="M1356"/>
  <c r="K1356"/>
  <c r="J1356"/>
  <c r="I1356"/>
  <c r="H1356"/>
  <c r="U1355"/>
  <c r="R1355"/>
  <c r="O1355"/>
  <c r="L1355"/>
  <c r="U1354"/>
  <c r="R1354"/>
  <c r="O1354"/>
  <c r="L1354"/>
  <c r="U1353"/>
  <c r="R1353"/>
  <c r="O1353"/>
  <c r="L1353"/>
  <c r="U1352"/>
  <c r="R1352"/>
  <c r="O1352"/>
  <c r="L1352"/>
  <c r="U1351"/>
  <c r="R1351"/>
  <c r="O1351"/>
  <c r="L1351"/>
  <c r="T1350"/>
  <c r="S1350"/>
  <c r="Q1350"/>
  <c r="P1350"/>
  <c r="N1350"/>
  <c r="M1350"/>
  <c r="K1350"/>
  <c r="J1350"/>
  <c r="I1350"/>
  <c r="H1350"/>
  <c r="T1349"/>
  <c r="S1349"/>
  <c r="Q1349"/>
  <c r="P1349"/>
  <c r="N1349"/>
  <c r="M1349"/>
  <c r="K1349"/>
  <c r="J1349"/>
  <c r="I1349"/>
  <c r="H1349"/>
  <c r="U1348"/>
  <c r="R1348"/>
  <c r="O1348"/>
  <c r="L1348"/>
  <c r="U1347"/>
  <c r="R1347"/>
  <c r="O1347"/>
  <c r="L1347"/>
  <c r="U1346"/>
  <c r="R1346"/>
  <c r="O1346"/>
  <c r="L1346"/>
  <c r="U1345"/>
  <c r="R1345"/>
  <c r="O1345"/>
  <c r="L1345"/>
  <c r="U1344"/>
  <c r="R1344"/>
  <c r="O1344"/>
  <c r="L1344"/>
  <c r="T1343"/>
  <c r="S1343"/>
  <c r="Q1343"/>
  <c r="P1343"/>
  <c r="N1343"/>
  <c r="M1343"/>
  <c r="K1343"/>
  <c r="J1343"/>
  <c r="I1343"/>
  <c r="H1343"/>
  <c r="T1342"/>
  <c r="S1342"/>
  <c r="Q1342"/>
  <c r="P1342"/>
  <c r="N1342"/>
  <c r="M1342"/>
  <c r="K1342"/>
  <c r="J1342"/>
  <c r="I1342"/>
  <c r="H1342"/>
  <c r="U1341"/>
  <c r="R1341"/>
  <c r="O1341"/>
  <c r="L1341"/>
  <c r="T1340"/>
  <c r="S1340"/>
  <c r="Q1340"/>
  <c r="P1340"/>
  <c r="N1340"/>
  <c r="M1340"/>
  <c r="K1340"/>
  <c r="J1340"/>
  <c r="I1340"/>
  <c r="H1340"/>
  <c r="U1339"/>
  <c r="R1339"/>
  <c r="O1339"/>
  <c r="L1339"/>
  <c r="U1338"/>
  <c r="R1338"/>
  <c r="O1338"/>
  <c r="L1338"/>
  <c r="T1337"/>
  <c r="S1337"/>
  <c r="Q1337"/>
  <c r="P1337"/>
  <c r="N1337"/>
  <c r="M1337"/>
  <c r="K1337"/>
  <c r="J1337"/>
  <c r="I1337"/>
  <c r="H1337"/>
  <c r="T1336"/>
  <c r="S1336"/>
  <c r="Q1336"/>
  <c r="P1336"/>
  <c r="N1336"/>
  <c r="M1336"/>
  <c r="K1336"/>
  <c r="J1336"/>
  <c r="I1336"/>
  <c r="H1336"/>
  <c r="T1335"/>
  <c r="S1335"/>
  <c r="Q1335"/>
  <c r="P1335"/>
  <c r="N1335"/>
  <c r="M1335"/>
  <c r="K1335"/>
  <c r="J1335"/>
  <c r="I1335"/>
  <c r="H1335"/>
  <c r="T1334"/>
  <c r="S1334"/>
  <c r="Q1334"/>
  <c r="P1334"/>
  <c r="N1334"/>
  <c r="M1334"/>
  <c r="K1334"/>
  <c r="J1334"/>
  <c r="I1334"/>
  <c r="H1334"/>
  <c r="U1333"/>
  <c r="R1333"/>
  <c r="O1333"/>
  <c r="L1333"/>
  <c r="T1332"/>
  <c r="S1332"/>
  <c r="Q1332"/>
  <c r="P1332"/>
  <c r="N1332"/>
  <c r="M1332"/>
  <c r="K1332"/>
  <c r="J1332"/>
  <c r="I1332"/>
  <c r="H1332"/>
  <c r="T1331"/>
  <c r="S1331"/>
  <c r="Q1331"/>
  <c r="P1331"/>
  <c r="N1331"/>
  <c r="M1331"/>
  <c r="K1331"/>
  <c r="J1331"/>
  <c r="I1331"/>
  <c r="H1331"/>
  <c r="T1330"/>
  <c r="S1330"/>
  <c r="Q1330"/>
  <c r="P1330"/>
  <c r="N1330"/>
  <c r="M1330"/>
  <c r="K1330"/>
  <c r="J1330"/>
  <c r="I1330"/>
  <c r="H1330"/>
  <c r="U1329"/>
  <c r="R1329"/>
  <c r="O1329"/>
  <c r="L1329"/>
  <c r="T1328"/>
  <c r="S1328"/>
  <c r="Q1328"/>
  <c r="P1328"/>
  <c r="N1328"/>
  <c r="M1328"/>
  <c r="K1328"/>
  <c r="J1328"/>
  <c r="I1328"/>
  <c r="H1328"/>
  <c r="T1327"/>
  <c r="S1327"/>
  <c r="Q1327"/>
  <c r="P1327"/>
  <c r="N1327"/>
  <c r="M1327"/>
  <c r="K1327"/>
  <c r="J1327"/>
  <c r="I1327"/>
  <c r="H1327"/>
  <c r="T1326"/>
  <c r="S1326"/>
  <c r="Q1326"/>
  <c r="P1326"/>
  <c r="N1326"/>
  <c r="M1326"/>
  <c r="K1326"/>
  <c r="J1326"/>
  <c r="I1326"/>
  <c r="H1326"/>
  <c r="U1325"/>
  <c r="R1325"/>
  <c r="O1325"/>
  <c r="L1325"/>
  <c r="T1324"/>
  <c r="S1324"/>
  <c r="Q1324"/>
  <c r="P1324"/>
  <c r="N1324"/>
  <c r="M1324"/>
  <c r="K1324"/>
  <c r="J1324"/>
  <c r="I1324"/>
  <c r="H1324"/>
  <c r="T1323"/>
  <c r="S1323"/>
  <c r="Q1323"/>
  <c r="P1323"/>
  <c r="N1323"/>
  <c r="M1323"/>
  <c r="K1323"/>
  <c r="J1323"/>
  <c r="I1323"/>
  <c r="H1323"/>
  <c r="T1322"/>
  <c r="S1322"/>
  <c r="Q1322"/>
  <c r="P1322"/>
  <c r="N1322"/>
  <c r="M1322"/>
  <c r="K1322"/>
  <c r="J1322"/>
  <c r="I1322"/>
  <c r="H1322"/>
  <c r="T1321"/>
  <c r="S1321"/>
  <c r="Q1321"/>
  <c r="P1321"/>
  <c r="N1321"/>
  <c r="M1321"/>
  <c r="K1321"/>
  <c r="J1321"/>
  <c r="I1321"/>
  <c r="H1321"/>
  <c r="AC1320"/>
  <c r="AA1320"/>
  <c r="U1320"/>
  <c r="R1320"/>
  <c r="O1320"/>
  <c r="L1320"/>
  <c r="AC1319"/>
  <c r="AA1319"/>
  <c r="U1319"/>
  <c r="R1319"/>
  <c r="O1319"/>
  <c r="L1319"/>
  <c r="AB1318"/>
  <c r="T1318"/>
  <c r="S1318"/>
  <c r="Q1318"/>
  <c r="P1318"/>
  <c r="N1318"/>
  <c r="M1318"/>
  <c r="K1318"/>
  <c r="J1318"/>
  <c r="I1318"/>
  <c r="H1318"/>
  <c r="AB1317"/>
  <c r="T1317"/>
  <c r="S1317"/>
  <c r="Q1317"/>
  <c r="P1317"/>
  <c r="N1317"/>
  <c r="M1317"/>
  <c r="K1317"/>
  <c r="J1317"/>
  <c r="I1317"/>
  <c r="H1317"/>
  <c r="AB1316"/>
  <c r="T1316"/>
  <c r="S1316"/>
  <c r="Q1316"/>
  <c r="P1316"/>
  <c r="N1316"/>
  <c r="M1316"/>
  <c r="K1316"/>
  <c r="J1316"/>
  <c r="I1316"/>
  <c r="H1316"/>
  <c r="AC1315"/>
  <c r="AA1315"/>
  <c r="U1315"/>
  <c r="R1315"/>
  <c r="O1315"/>
  <c r="L1315"/>
  <c r="AB1314"/>
  <c r="T1314"/>
  <c r="S1314"/>
  <c r="Q1314"/>
  <c r="P1314"/>
  <c r="N1314"/>
  <c r="M1314"/>
  <c r="K1314"/>
  <c r="J1314"/>
  <c r="I1314"/>
  <c r="H1314"/>
  <c r="AB1313"/>
  <c r="T1313"/>
  <c r="S1313"/>
  <c r="Q1313"/>
  <c r="P1313"/>
  <c r="N1313"/>
  <c r="M1313"/>
  <c r="K1313"/>
  <c r="J1313"/>
  <c r="I1313"/>
  <c r="H1313"/>
  <c r="AB1312"/>
  <c r="T1312"/>
  <c r="S1312"/>
  <c r="Q1312"/>
  <c r="P1312"/>
  <c r="N1312"/>
  <c r="M1312"/>
  <c r="K1312"/>
  <c r="J1312"/>
  <c r="I1312"/>
  <c r="H1312"/>
  <c r="AB1311"/>
  <c r="T1311"/>
  <c r="S1311"/>
  <c r="Q1311"/>
  <c r="P1311"/>
  <c r="N1311"/>
  <c r="M1311"/>
  <c r="K1311"/>
  <c r="J1311"/>
  <c r="I1311"/>
  <c r="H1311"/>
  <c r="AC1310"/>
  <c r="AA1310"/>
  <c r="U1310"/>
  <c r="R1310"/>
  <c r="O1310"/>
  <c r="L1310"/>
  <c r="AB1309"/>
  <c r="T1309"/>
  <c r="S1309"/>
  <c r="Q1309"/>
  <c r="P1309"/>
  <c r="N1309"/>
  <c r="M1309"/>
  <c r="K1309"/>
  <c r="J1309"/>
  <c r="I1309"/>
  <c r="H1309"/>
  <c r="AB1308"/>
  <c r="T1308"/>
  <c r="S1308"/>
  <c r="Q1308"/>
  <c r="P1308"/>
  <c r="N1308"/>
  <c r="M1308"/>
  <c r="K1308"/>
  <c r="J1308"/>
  <c r="I1308"/>
  <c r="H1308"/>
  <c r="AB1307"/>
  <c r="T1307"/>
  <c r="S1307"/>
  <c r="Q1307"/>
  <c r="P1307"/>
  <c r="N1307"/>
  <c r="M1307"/>
  <c r="K1307"/>
  <c r="J1307"/>
  <c r="I1307"/>
  <c r="H1307"/>
  <c r="AB1306"/>
  <c r="T1306"/>
  <c r="S1306"/>
  <c r="Q1306"/>
  <c r="P1306"/>
  <c r="N1306"/>
  <c r="M1306"/>
  <c r="K1306"/>
  <c r="J1306"/>
  <c r="I1306"/>
  <c r="H1306"/>
  <c r="AC1305"/>
  <c r="AA1305"/>
  <c r="U1305"/>
  <c r="R1305"/>
  <c r="O1305"/>
  <c r="L1305"/>
  <c r="AB1304"/>
  <c r="T1304"/>
  <c r="S1304"/>
  <c r="Q1304"/>
  <c r="P1304"/>
  <c r="N1304"/>
  <c r="M1304"/>
  <c r="K1304"/>
  <c r="J1304"/>
  <c r="I1304"/>
  <c r="H1304"/>
  <c r="AB1303"/>
  <c r="T1303"/>
  <c r="S1303"/>
  <c r="Q1303"/>
  <c r="P1303"/>
  <c r="N1303"/>
  <c r="M1303"/>
  <c r="K1303"/>
  <c r="J1303"/>
  <c r="I1303"/>
  <c r="H1303"/>
  <c r="AB1302"/>
  <c r="T1302"/>
  <c r="S1302"/>
  <c r="Q1302"/>
  <c r="P1302"/>
  <c r="N1302"/>
  <c r="M1302"/>
  <c r="K1302"/>
  <c r="J1302"/>
  <c r="I1302"/>
  <c r="H1302"/>
  <c r="AC1301"/>
  <c r="AA1301"/>
  <c r="U1301"/>
  <c r="R1301"/>
  <c r="O1301"/>
  <c r="L1301"/>
  <c r="AB1300"/>
  <c r="T1300"/>
  <c r="S1300"/>
  <c r="Q1300"/>
  <c r="P1300"/>
  <c r="N1300"/>
  <c r="M1300"/>
  <c r="K1300"/>
  <c r="J1300"/>
  <c r="I1300"/>
  <c r="H1300"/>
  <c r="AB1299"/>
  <c r="T1299"/>
  <c r="S1299"/>
  <c r="Q1299"/>
  <c r="P1299"/>
  <c r="N1299"/>
  <c r="M1299"/>
  <c r="K1299"/>
  <c r="J1299"/>
  <c r="I1299"/>
  <c r="H1299"/>
  <c r="AC1298"/>
  <c r="AA1298"/>
  <c r="U1298"/>
  <c r="R1298"/>
  <c r="O1298"/>
  <c r="L1298"/>
  <c r="AB1297"/>
  <c r="T1297"/>
  <c r="S1297"/>
  <c r="Q1297"/>
  <c r="P1297"/>
  <c r="N1297"/>
  <c r="M1297"/>
  <c r="K1297"/>
  <c r="J1297"/>
  <c r="I1297"/>
  <c r="H1297"/>
  <c r="AC1296"/>
  <c r="AA1296"/>
  <c r="U1296"/>
  <c r="R1296"/>
  <c r="O1296"/>
  <c r="L1296"/>
  <c r="AB1295"/>
  <c r="T1295"/>
  <c r="S1295"/>
  <c r="Q1295"/>
  <c r="P1295"/>
  <c r="N1295"/>
  <c r="M1295"/>
  <c r="K1295"/>
  <c r="J1295"/>
  <c r="I1295"/>
  <c r="H1295"/>
  <c r="AC1294"/>
  <c r="AA1294"/>
  <c r="U1294"/>
  <c r="R1294"/>
  <c r="O1294"/>
  <c r="L1294"/>
  <c r="AB1293"/>
  <c r="T1293"/>
  <c r="S1293"/>
  <c r="Q1293"/>
  <c r="P1293"/>
  <c r="N1293"/>
  <c r="M1293"/>
  <c r="K1293"/>
  <c r="J1293"/>
  <c r="I1293"/>
  <c r="H1293"/>
  <c r="AC1292"/>
  <c r="AA1292"/>
  <c r="U1292"/>
  <c r="R1292"/>
  <c r="O1292"/>
  <c r="L1292"/>
  <c r="AB1291"/>
  <c r="T1291"/>
  <c r="S1291"/>
  <c r="Q1291"/>
  <c r="P1291"/>
  <c r="N1291"/>
  <c r="M1291"/>
  <c r="K1291"/>
  <c r="J1291"/>
  <c r="I1291"/>
  <c r="H1291"/>
  <c r="AB1290"/>
  <c r="T1290"/>
  <c r="S1290"/>
  <c r="Q1290"/>
  <c r="P1290"/>
  <c r="N1290"/>
  <c r="M1290"/>
  <c r="K1290"/>
  <c r="J1290"/>
  <c r="I1290"/>
  <c r="H1290"/>
  <c r="AB1289"/>
  <c r="T1289"/>
  <c r="S1289"/>
  <c r="Q1289"/>
  <c r="P1289"/>
  <c r="N1289"/>
  <c r="M1289"/>
  <c r="K1289"/>
  <c r="J1289"/>
  <c r="I1289"/>
  <c r="H1289"/>
  <c r="AC1288"/>
  <c r="AA1288"/>
  <c r="U1288"/>
  <c r="R1288"/>
  <c r="O1288"/>
  <c r="L1288"/>
  <c r="AB1287"/>
  <c r="T1287"/>
  <c r="S1287"/>
  <c r="Q1287"/>
  <c r="P1287"/>
  <c r="N1287"/>
  <c r="M1287"/>
  <c r="K1287"/>
  <c r="J1287"/>
  <c r="I1287"/>
  <c r="H1287"/>
  <c r="AC1286"/>
  <c r="AA1286"/>
  <c r="U1286"/>
  <c r="R1286"/>
  <c r="O1286"/>
  <c r="L1286"/>
  <c r="AB1285"/>
  <c r="T1285"/>
  <c r="S1285"/>
  <c r="Q1285"/>
  <c r="P1285"/>
  <c r="N1285"/>
  <c r="M1285"/>
  <c r="K1285"/>
  <c r="J1285"/>
  <c r="I1285"/>
  <c r="H1285"/>
  <c r="AB1284"/>
  <c r="T1284"/>
  <c r="S1284"/>
  <c r="Q1284"/>
  <c r="P1284"/>
  <c r="N1284"/>
  <c r="M1284"/>
  <c r="K1284"/>
  <c r="J1284"/>
  <c r="I1284"/>
  <c r="H1284"/>
  <c r="AC1283"/>
  <c r="AA1283"/>
  <c r="U1283"/>
  <c r="R1283"/>
  <c r="O1283"/>
  <c r="L1283"/>
  <c r="AB1282"/>
  <c r="T1282"/>
  <c r="S1282"/>
  <c r="Q1282"/>
  <c r="P1282"/>
  <c r="N1282"/>
  <c r="M1282"/>
  <c r="K1282"/>
  <c r="J1282"/>
  <c r="I1282"/>
  <c r="H1282"/>
  <c r="AC1281"/>
  <c r="AA1281"/>
  <c r="U1281"/>
  <c r="R1281"/>
  <c r="O1281"/>
  <c r="L1281"/>
  <c r="AB1280"/>
  <c r="T1280"/>
  <c r="S1280"/>
  <c r="Q1280"/>
  <c r="P1280"/>
  <c r="N1280"/>
  <c r="M1280"/>
  <c r="K1280"/>
  <c r="J1280"/>
  <c r="I1280"/>
  <c r="H1280"/>
  <c r="AB1279"/>
  <c r="T1279"/>
  <c r="S1279"/>
  <c r="Q1279"/>
  <c r="P1279"/>
  <c r="N1279"/>
  <c r="M1279"/>
  <c r="K1279"/>
  <c r="J1279"/>
  <c r="I1279"/>
  <c r="H1279"/>
  <c r="AB1278"/>
  <c r="T1278"/>
  <c r="S1278"/>
  <c r="Q1278"/>
  <c r="P1278"/>
  <c r="N1278"/>
  <c r="M1278"/>
  <c r="K1278"/>
  <c r="J1278"/>
  <c r="I1278"/>
  <c r="H1278"/>
  <c r="AB1277"/>
  <c r="T1277"/>
  <c r="S1277"/>
  <c r="Q1277"/>
  <c r="P1277"/>
  <c r="N1277"/>
  <c r="M1277"/>
  <c r="K1277"/>
  <c r="J1277"/>
  <c r="I1277"/>
  <c r="H1277"/>
  <c r="T1276"/>
  <c r="S1276"/>
  <c r="Q1276"/>
  <c r="P1276"/>
  <c r="N1276"/>
  <c r="M1276"/>
  <c r="K1276"/>
  <c r="J1276"/>
  <c r="I1276"/>
  <c r="H1276"/>
  <c r="U1275"/>
  <c r="R1275"/>
  <c r="O1275"/>
  <c r="L1275"/>
  <c r="U1274"/>
  <c r="R1274"/>
  <c r="O1274"/>
  <c r="L1274"/>
  <c r="T1273"/>
  <c r="T1271" s="1"/>
  <c r="S1273"/>
  <c r="S1271" s="1"/>
  <c r="Q1273"/>
  <c r="Q1271" s="1"/>
  <c r="P1273"/>
  <c r="P1271" s="1"/>
  <c r="N1273"/>
  <c r="N1271" s="1"/>
  <c r="M1273"/>
  <c r="M1271" s="1"/>
  <c r="K1273"/>
  <c r="K1271" s="1"/>
  <c r="J1273"/>
  <c r="J1271" s="1"/>
  <c r="I1273"/>
  <c r="I1271" s="1"/>
  <c r="H1273"/>
  <c r="H1271" s="1"/>
  <c r="U1270"/>
  <c r="R1270"/>
  <c r="O1270"/>
  <c r="L1270"/>
  <c r="U1269"/>
  <c r="R1269"/>
  <c r="O1269"/>
  <c r="L1269"/>
  <c r="T1268"/>
  <c r="S1268"/>
  <c r="Q1268"/>
  <c r="P1268"/>
  <c r="N1268"/>
  <c r="M1268"/>
  <c r="K1268"/>
  <c r="J1268"/>
  <c r="I1268"/>
  <c r="H1268"/>
  <c r="T1267"/>
  <c r="S1267"/>
  <c r="Q1267"/>
  <c r="P1267"/>
  <c r="N1267"/>
  <c r="M1267"/>
  <c r="K1267"/>
  <c r="J1267"/>
  <c r="I1267"/>
  <c r="H1267"/>
  <c r="T1266"/>
  <c r="S1266"/>
  <c r="Q1266"/>
  <c r="P1266"/>
  <c r="N1266"/>
  <c r="M1266"/>
  <c r="K1266"/>
  <c r="J1266"/>
  <c r="I1266"/>
  <c r="H1266"/>
  <c r="T1265"/>
  <c r="S1265"/>
  <c r="Q1265"/>
  <c r="P1265"/>
  <c r="N1265"/>
  <c r="M1265"/>
  <c r="K1265"/>
  <c r="J1265"/>
  <c r="I1265"/>
  <c r="H1265"/>
  <c r="T1264"/>
  <c r="S1264"/>
  <c r="Q1264"/>
  <c r="P1264"/>
  <c r="N1264"/>
  <c r="M1264"/>
  <c r="K1264"/>
  <c r="J1264"/>
  <c r="I1264"/>
  <c r="H1264"/>
  <c r="U1263"/>
  <c r="R1263"/>
  <c r="O1263"/>
  <c r="L1263"/>
  <c r="T1262"/>
  <c r="S1262"/>
  <c r="Q1262"/>
  <c r="P1262"/>
  <c r="N1262"/>
  <c r="M1262"/>
  <c r="K1262"/>
  <c r="J1262"/>
  <c r="I1262"/>
  <c r="H1262"/>
  <c r="T1261"/>
  <c r="S1261"/>
  <c r="Q1261"/>
  <c r="P1261"/>
  <c r="N1261"/>
  <c r="M1261"/>
  <c r="K1261"/>
  <c r="J1261"/>
  <c r="I1261"/>
  <c r="H1261"/>
  <c r="T1260"/>
  <c r="S1260"/>
  <c r="Q1260"/>
  <c r="P1260"/>
  <c r="N1260"/>
  <c r="M1260"/>
  <c r="K1260"/>
  <c r="J1260"/>
  <c r="I1260"/>
  <c r="H1260"/>
  <c r="T1259"/>
  <c r="S1259"/>
  <c r="Q1259"/>
  <c r="P1259"/>
  <c r="N1259"/>
  <c r="M1259"/>
  <c r="K1259"/>
  <c r="J1259"/>
  <c r="I1259"/>
  <c r="H1259"/>
  <c r="U1258"/>
  <c r="R1258"/>
  <c r="O1258"/>
  <c r="L1258"/>
  <c r="T1256"/>
  <c r="T1254" s="1"/>
  <c r="S1256"/>
  <c r="S1254" s="1"/>
  <c r="Q1256"/>
  <c r="Q1254" s="1"/>
  <c r="P1256"/>
  <c r="P1254" s="1"/>
  <c r="N1256"/>
  <c r="N1254" s="1"/>
  <c r="M1256"/>
  <c r="M1254" s="1"/>
  <c r="K1256"/>
  <c r="K1254" s="1"/>
  <c r="J1256"/>
  <c r="J1254" s="1"/>
  <c r="I1256"/>
  <c r="I1254" s="1"/>
  <c r="H1256"/>
  <c r="H1254" s="1"/>
  <c r="U1253"/>
  <c r="R1253"/>
  <c r="O1253"/>
  <c r="L1253"/>
  <c r="U1252"/>
  <c r="R1252"/>
  <c r="O1252"/>
  <c r="L1252"/>
  <c r="T1251"/>
  <c r="S1251"/>
  <c r="Q1251"/>
  <c r="P1251"/>
  <c r="N1251"/>
  <c r="M1251"/>
  <c r="K1251"/>
  <c r="J1251"/>
  <c r="I1251"/>
  <c r="H1251"/>
  <c r="T1250"/>
  <c r="S1250"/>
  <c r="Q1250"/>
  <c r="P1250"/>
  <c r="N1250"/>
  <c r="M1250"/>
  <c r="K1250"/>
  <c r="J1250"/>
  <c r="I1250"/>
  <c r="H1250"/>
  <c r="T1249"/>
  <c r="S1249"/>
  <c r="Q1249"/>
  <c r="P1249"/>
  <c r="N1249"/>
  <c r="M1249"/>
  <c r="K1249"/>
  <c r="J1249"/>
  <c r="I1249"/>
  <c r="H1249"/>
  <c r="T1248"/>
  <c r="S1248"/>
  <c r="Q1248"/>
  <c r="P1248"/>
  <c r="N1248"/>
  <c r="M1248"/>
  <c r="K1248"/>
  <c r="J1248"/>
  <c r="I1248"/>
  <c r="H1248"/>
  <c r="U1247"/>
  <c r="R1247"/>
  <c r="O1247"/>
  <c r="L1247"/>
  <c r="T1246"/>
  <c r="S1246"/>
  <c r="Q1246"/>
  <c r="P1246"/>
  <c r="N1246"/>
  <c r="M1246"/>
  <c r="K1246"/>
  <c r="J1246"/>
  <c r="I1246"/>
  <c r="H1246"/>
  <c r="U1245"/>
  <c r="R1245"/>
  <c r="O1245"/>
  <c r="L1245"/>
  <c r="T1244"/>
  <c r="S1244"/>
  <c r="Q1244"/>
  <c r="P1244"/>
  <c r="N1244"/>
  <c r="M1244"/>
  <c r="K1244"/>
  <c r="J1244"/>
  <c r="I1244"/>
  <c r="H1244"/>
  <c r="U1243"/>
  <c r="R1243"/>
  <c r="O1243"/>
  <c r="L1243"/>
  <c r="U1242"/>
  <c r="R1242"/>
  <c r="O1242"/>
  <c r="L1242"/>
  <c r="U1241"/>
  <c r="R1241"/>
  <c r="O1241"/>
  <c r="L1241"/>
  <c r="T1240"/>
  <c r="S1240"/>
  <c r="Q1240"/>
  <c r="P1240"/>
  <c r="N1240"/>
  <c r="M1240"/>
  <c r="K1240"/>
  <c r="J1240"/>
  <c r="I1240"/>
  <c r="H1240"/>
  <c r="U1239"/>
  <c r="R1239"/>
  <c r="O1239"/>
  <c r="L1239"/>
  <c r="T1238"/>
  <c r="S1238"/>
  <c r="Q1238"/>
  <c r="P1238"/>
  <c r="N1238"/>
  <c r="M1238"/>
  <c r="K1238"/>
  <c r="J1238"/>
  <c r="I1238"/>
  <c r="H1238"/>
  <c r="U1237"/>
  <c r="R1237"/>
  <c r="O1237"/>
  <c r="L1237"/>
  <c r="T1236"/>
  <c r="S1236"/>
  <c r="Q1236"/>
  <c r="P1236"/>
  <c r="N1236"/>
  <c r="M1236"/>
  <c r="K1236"/>
  <c r="J1236"/>
  <c r="I1236"/>
  <c r="H1236"/>
  <c r="U1235"/>
  <c r="R1235"/>
  <c r="O1235"/>
  <c r="L1235"/>
  <c r="U1234"/>
  <c r="R1234"/>
  <c r="O1234"/>
  <c r="L1234"/>
  <c r="T1233"/>
  <c r="S1233"/>
  <c r="Q1233"/>
  <c r="P1233"/>
  <c r="N1233"/>
  <c r="M1233"/>
  <c r="K1233"/>
  <c r="J1233"/>
  <c r="I1233"/>
  <c r="H1233"/>
  <c r="U1232"/>
  <c r="R1232"/>
  <c r="O1232"/>
  <c r="L1232"/>
  <c r="U1231"/>
  <c r="R1231"/>
  <c r="O1231"/>
  <c r="L1231"/>
  <c r="T1230"/>
  <c r="S1230"/>
  <c r="Q1230"/>
  <c r="P1230"/>
  <c r="N1230"/>
  <c r="M1230"/>
  <c r="K1230"/>
  <c r="J1230"/>
  <c r="I1230"/>
  <c r="H1230"/>
  <c r="T1229"/>
  <c r="S1229"/>
  <c r="Q1229"/>
  <c r="P1229"/>
  <c r="N1229"/>
  <c r="M1229"/>
  <c r="K1229"/>
  <c r="J1229"/>
  <c r="I1229"/>
  <c r="H1229"/>
  <c r="T1228"/>
  <c r="S1228"/>
  <c r="Q1228"/>
  <c r="P1228"/>
  <c r="N1228"/>
  <c r="M1228"/>
  <c r="K1228"/>
  <c r="J1228"/>
  <c r="I1228"/>
  <c r="H1228"/>
  <c r="T1227"/>
  <c r="S1227"/>
  <c r="Q1227"/>
  <c r="P1227"/>
  <c r="N1227"/>
  <c r="M1227"/>
  <c r="K1227"/>
  <c r="J1227"/>
  <c r="I1227"/>
  <c r="H1227"/>
  <c r="U1226"/>
  <c r="R1226"/>
  <c r="O1226"/>
  <c r="L1226"/>
  <c r="U1225"/>
  <c r="R1225"/>
  <c r="O1225"/>
  <c r="L1225"/>
  <c r="U1224"/>
  <c r="R1224"/>
  <c r="O1224"/>
  <c r="L1224"/>
  <c r="U1223"/>
  <c r="R1223"/>
  <c r="O1223"/>
  <c r="L1223"/>
  <c r="U1222"/>
  <c r="R1222"/>
  <c r="O1222"/>
  <c r="L1222"/>
  <c r="U1221"/>
  <c r="R1221"/>
  <c r="O1221"/>
  <c r="L1221"/>
  <c r="U1220"/>
  <c r="R1220"/>
  <c r="O1220"/>
  <c r="L1220"/>
  <c r="T1219"/>
  <c r="S1219"/>
  <c r="Q1219"/>
  <c r="P1219"/>
  <c r="N1219"/>
  <c r="M1219"/>
  <c r="K1219"/>
  <c r="J1219"/>
  <c r="I1219"/>
  <c r="H1219"/>
  <c r="T1218"/>
  <c r="S1218"/>
  <c r="Q1218"/>
  <c r="P1218"/>
  <c r="N1218"/>
  <c r="M1218"/>
  <c r="K1218"/>
  <c r="J1218"/>
  <c r="I1218"/>
  <c r="H1218"/>
  <c r="T1217"/>
  <c r="S1217"/>
  <c r="Q1217"/>
  <c r="P1217"/>
  <c r="N1217"/>
  <c r="M1217"/>
  <c r="K1217"/>
  <c r="J1217"/>
  <c r="I1217"/>
  <c r="H1217"/>
  <c r="T1216"/>
  <c r="S1216"/>
  <c r="Q1216"/>
  <c r="P1216"/>
  <c r="N1216"/>
  <c r="M1216"/>
  <c r="K1216"/>
  <c r="J1216"/>
  <c r="I1216"/>
  <c r="H1216"/>
  <c r="U1215"/>
  <c r="R1215"/>
  <c r="O1215"/>
  <c r="L1215"/>
  <c r="T1214"/>
  <c r="S1214"/>
  <c r="Q1214"/>
  <c r="P1214"/>
  <c r="N1214"/>
  <c r="M1214"/>
  <c r="K1214"/>
  <c r="J1214"/>
  <c r="I1214"/>
  <c r="H1214"/>
  <c r="T1213"/>
  <c r="S1213"/>
  <c r="Q1213"/>
  <c r="P1213"/>
  <c r="N1213"/>
  <c r="M1213"/>
  <c r="K1213"/>
  <c r="J1213"/>
  <c r="I1213"/>
  <c r="H1213"/>
  <c r="T1212"/>
  <c r="S1212"/>
  <c r="Q1212"/>
  <c r="P1212"/>
  <c r="N1212"/>
  <c r="M1212"/>
  <c r="K1212"/>
  <c r="J1212"/>
  <c r="I1212"/>
  <c r="H1212"/>
  <c r="T1211"/>
  <c r="S1211"/>
  <c r="Q1211"/>
  <c r="P1211"/>
  <c r="N1211"/>
  <c r="M1211"/>
  <c r="K1211"/>
  <c r="J1211"/>
  <c r="I1211"/>
  <c r="H1211"/>
  <c r="T1210"/>
  <c r="S1210"/>
  <c r="Q1210"/>
  <c r="P1210"/>
  <c r="N1210"/>
  <c r="M1210"/>
  <c r="K1210"/>
  <c r="J1210"/>
  <c r="I1210"/>
  <c r="H1210"/>
  <c r="U1209"/>
  <c r="R1209"/>
  <c r="O1209"/>
  <c r="L1209"/>
  <c r="U1208"/>
  <c r="R1208"/>
  <c r="O1208"/>
  <c r="L1208"/>
  <c r="U1207"/>
  <c r="R1207"/>
  <c r="O1207"/>
  <c r="L1207"/>
  <c r="T1206"/>
  <c r="S1206"/>
  <c r="Q1206"/>
  <c r="P1206"/>
  <c r="N1206"/>
  <c r="M1206"/>
  <c r="K1206"/>
  <c r="J1206"/>
  <c r="I1206"/>
  <c r="H1206"/>
  <c r="U1205"/>
  <c r="R1205"/>
  <c r="O1205"/>
  <c r="L1205"/>
  <c r="U1204"/>
  <c r="R1204"/>
  <c r="O1204"/>
  <c r="L1204"/>
  <c r="U1203"/>
  <c r="R1203"/>
  <c r="O1203"/>
  <c r="L1203"/>
  <c r="T1202"/>
  <c r="S1202"/>
  <c r="Q1202"/>
  <c r="P1202"/>
  <c r="N1202"/>
  <c r="M1202"/>
  <c r="K1202"/>
  <c r="J1202"/>
  <c r="I1202"/>
  <c r="H1202"/>
  <c r="T1201"/>
  <c r="S1201"/>
  <c r="Q1201"/>
  <c r="P1201"/>
  <c r="N1201"/>
  <c r="M1201"/>
  <c r="K1201"/>
  <c r="J1201"/>
  <c r="I1201"/>
  <c r="H1201"/>
  <c r="U1200"/>
  <c r="R1200"/>
  <c r="O1200"/>
  <c r="L1200"/>
  <c r="U1199"/>
  <c r="R1199"/>
  <c r="O1199"/>
  <c r="L1199"/>
  <c r="U1198"/>
  <c r="R1198"/>
  <c r="O1198"/>
  <c r="L1198"/>
  <c r="T1197"/>
  <c r="S1197"/>
  <c r="Q1197"/>
  <c r="P1197"/>
  <c r="N1197"/>
  <c r="M1197"/>
  <c r="K1197"/>
  <c r="J1197"/>
  <c r="I1197"/>
  <c r="H1197"/>
  <c r="U1196"/>
  <c r="R1196"/>
  <c r="O1196"/>
  <c r="L1196"/>
  <c r="T1195"/>
  <c r="S1195"/>
  <c r="Q1195"/>
  <c r="P1195"/>
  <c r="N1195"/>
  <c r="M1195"/>
  <c r="K1195"/>
  <c r="J1195"/>
  <c r="I1195"/>
  <c r="H1195"/>
  <c r="U1194"/>
  <c r="R1194"/>
  <c r="O1194"/>
  <c r="L1194"/>
  <c r="T1193"/>
  <c r="S1193"/>
  <c r="Q1193"/>
  <c r="P1193"/>
  <c r="N1193"/>
  <c r="M1193"/>
  <c r="K1193"/>
  <c r="J1193"/>
  <c r="I1193"/>
  <c r="H1193"/>
  <c r="U1192"/>
  <c r="R1192"/>
  <c r="O1192"/>
  <c r="L1192"/>
  <c r="T1191"/>
  <c r="S1191"/>
  <c r="Q1191"/>
  <c r="P1191"/>
  <c r="N1191"/>
  <c r="M1191"/>
  <c r="K1191"/>
  <c r="J1191"/>
  <c r="I1191"/>
  <c r="H1191"/>
  <c r="U1190"/>
  <c r="R1190"/>
  <c r="O1190"/>
  <c r="L1190"/>
  <c r="U1189"/>
  <c r="R1189"/>
  <c r="O1189"/>
  <c r="L1189"/>
  <c r="T1188"/>
  <c r="S1188"/>
  <c r="Q1188"/>
  <c r="P1188"/>
  <c r="N1188"/>
  <c r="M1188"/>
  <c r="K1188"/>
  <c r="J1188"/>
  <c r="I1188"/>
  <c r="H1188"/>
  <c r="U1187"/>
  <c r="R1187"/>
  <c r="O1187"/>
  <c r="L1187"/>
  <c r="T1186"/>
  <c r="S1186"/>
  <c r="Q1186"/>
  <c r="P1186"/>
  <c r="N1186"/>
  <c r="M1186"/>
  <c r="K1186"/>
  <c r="J1186"/>
  <c r="I1186"/>
  <c r="H1186"/>
  <c r="U1185"/>
  <c r="R1185"/>
  <c r="O1185"/>
  <c r="L1185"/>
  <c r="U1184"/>
  <c r="R1184"/>
  <c r="O1184"/>
  <c r="L1184"/>
  <c r="T1183"/>
  <c r="S1183"/>
  <c r="Q1183"/>
  <c r="P1183"/>
  <c r="N1183"/>
  <c r="M1183"/>
  <c r="K1183"/>
  <c r="J1183"/>
  <c r="I1183"/>
  <c r="H1183"/>
  <c r="U1182"/>
  <c r="R1182"/>
  <c r="O1182"/>
  <c r="L1182"/>
  <c r="U1181"/>
  <c r="R1181"/>
  <c r="O1181"/>
  <c r="L1181"/>
  <c r="T1180"/>
  <c r="S1180"/>
  <c r="Q1180"/>
  <c r="P1180"/>
  <c r="N1180"/>
  <c r="M1180"/>
  <c r="K1180"/>
  <c r="J1180"/>
  <c r="I1180"/>
  <c r="H1180"/>
  <c r="U1179"/>
  <c r="R1179"/>
  <c r="O1179"/>
  <c r="L1179"/>
  <c r="T1178"/>
  <c r="S1178"/>
  <c r="Q1178"/>
  <c r="P1178"/>
  <c r="N1178"/>
  <c r="M1178"/>
  <c r="K1178"/>
  <c r="J1178"/>
  <c r="I1178"/>
  <c r="H1178"/>
  <c r="U1177"/>
  <c r="R1177"/>
  <c r="O1177"/>
  <c r="L1177"/>
  <c r="T1176"/>
  <c r="S1176"/>
  <c r="Q1176"/>
  <c r="P1176"/>
  <c r="N1176"/>
  <c r="M1176"/>
  <c r="K1176"/>
  <c r="J1176"/>
  <c r="I1176"/>
  <c r="H1176"/>
  <c r="T1175"/>
  <c r="S1175"/>
  <c r="Q1175"/>
  <c r="P1175"/>
  <c r="N1175"/>
  <c r="M1175"/>
  <c r="K1175"/>
  <c r="J1175"/>
  <c r="I1175"/>
  <c r="H1175"/>
  <c r="T1174"/>
  <c r="S1174"/>
  <c r="Q1174"/>
  <c r="P1174"/>
  <c r="N1174"/>
  <c r="M1174"/>
  <c r="K1174"/>
  <c r="J1174"/>
  <c r="I1174"/>
  <c r="H1174"/>
  <c r="U1173"/>
  <c r="R1173"/>
  <c r="O1173"/>
  <c r="L1173"/>
  <c r="T1172"/>
  <c r="S1172"/>
  <c r="Q1172"/>
  <c r="P1172"/>
  <c r="N1172"/>
  <c r="M1172"/>
  <c r="K1172"/>
  <c r="J1172"/>
  <c r="I1172"/>
  <c r="H1172"/>
  <c r="T1171"/>
  <c r="S1171"/>
  <c r="Q1171"/>
  <c r="P1171"/>
  <c r="N1171"/>
  <c r="M1171"/>
  <c r="K1171"/>
  <c r="J1171"/>
  <c r="I1171"/>
  <c r="H1171"/>
  <c r="T1170"/>
  <c r="S1170"/>
  <c r="Q1170"/>
  <c r="P1170"/>
  <c r="N1170"/>
  <c r="M1170"/>
  <c r="K1170"/>
  <c r="J1170"/>
  <c r="I1170"/>
  <c r="H1170"/>
  <c r="T1169"/>
  <c r="S1169"/>
  <c r="Q1169"/>
  <c r="P1169"/>
  <c r="N1169"/>
  <c r="M1169"/>
  <c r="K1169"/>
  <c r="J1169"/>
  <c r="I1169"/>
  <c r="H1169"/>
  <c r="U1168"/>
  <c r="R1168"/>
  <c r="O1168"/>
  <c r="L1168"/>
  <c r="U1167"/>
  <c r="R1167"/>
  <c r="O1167"/>
  <c r="L1167"/>
  <c r="U1166"/>
  <c r="R1166"/>
  <c r="O1166"/>
  <c r="L1166"/>
  <c r="U1165"/>
  <c r="R1165"/>
  <c r="O1165"/>
  <c r="L1165"/>
  <c r="U1164"/>
  <c r="R1164"/>
  <c r="O1164"/>
  <c r="L1164"/>
  <c r="U1163"/>
  <c r="R1163"/>
  <c r="O1163"/>
  <c r="L1163"/>
  <c r="U1162"/>
  <c r="R1162"/>
  <c r="O1162"/>
  <c r="L1162"/>
  <c r="U1161"/>
  <c r="R1161"/>
  <c r="O1161"/>
  <c r="L1161"/>
  <c r="U1158"/>
  <c r="R1158"/>
  <c r="O1158"/>
  <c r="L1158"/>
  <c r="T1157"/>
  <c r="S1157"/>
  <c r="Q1157"/>
  <c r="P1157"/>
  <c r="N1157"/>
  <c r="M1157"/>
  <c r="K1157"/>
  <c r="J1157"/>
  <c r="I1157"/>
  <c r="H1157"/>
  <c r="T1156"/>
  <c r="S1156"/>
  <c r="Q1156"/>
  <c r="P1156"/>
  <c r="N1156"/>
  <c r="M1156"/>
  <c r="K1156"/>
  <c r="J1156"/>
  <c r="I1156"/>
  <c r="H1156"/>
  <c r="T1155"/>
  <c r="S1155"/>
  <c r="Q1155"/>
  <c r="P1155"/>
  <c r="N1155"/>
  <c r="M1155"/>
  <c r="K1155"/>
  <c r="J1155"/>
  <c r="I1155"/>
  <c r="H1155"/>
  <c r="T1154"/>
  <c r="S1154"/>
  <c r="Q1154"/>
  <c r="P1154"/>
  <c r="N1154"/>
  <c r="M1154"/>
  <c r="K1154"/>
  <c r="J1154"/>
  <c r="I1154"/>
  <c r="H1154"/>
  <c r="U1153"/>
  <c r="R1153"/>
  <c r="O1153"/>
  <c r="L1153"/>
  <c r="U1152"/>
  <c r="R1152"/>
  <c r="O1152"/>
  <c r="L1152"/>
  <c r="T1151"/>
  <c r="S1151"/>
  <c r="Q1151"/>
  <c r="P1151"/>
  <c r="N1151"/>
  <c r="M1151"/>
  <c r="K1151"/>
  <c r="J1151"/>
  <c r="I1151"/>
  <c r="H1151"/>
  <c r="T1150"/>
  <c r="S1150"/>
  <c r="Q1150"/>
  <c r="P1150"/>
  <c r="N1150"/>
  <c r="M1150"/>
  <c r="K1150"/>
  <c r="J1150"/>
  <c r="I1150"/>
  <c r="H1150"/>
  <c r="U1149"/>
  <c r="R1149"/>
  <c r="O1149"/>
  <c r="L1149"/>
  <c r="U1148"/>
  <c r="R1148"/>
  <c r="O1148"/>
  <c r="L1148"/>
  <c r="U1147"/>
  <c r="R1147"/>
  <c r="O1147"/>
  <c r="L1147"/>
  <c r="T1146"/>
  <c r="S1146"/>
  <c r="Q1146"/>
  <c r="P1146"/>
  <c r="N1146"/>
  <c r="M1146"/>
  <c r="K1146"/>
  <c r="J1146"/>
  <c r="I1146"/>
  <c r="H1146"/>
  <c r="T1145"/>
  <c r="S1145"/>
  <c r="Q1145"/>
  <c r="P1145"/>
  <c r="N1145"/>
  <c r="M1145"/>
  <c r="K1145"/>
  <c r="J1145"/>
  <c r="I1145"/>
  <c r="H1145"/>
  <c r="T1144"/>
  <c r="S1144"/>
  <c r="Q1144"/>
  <c r="P1144"/>
  <c r="N1144"/>
  <c r="M1144"/>
  <c r="K1144"/>
  <c r="J1144"/>
  <c r="I1144"/>
  <c r="H1144"/>
  <c r="U1143"/>
  <c r="R1143"/>
  <c r="O1143"/>
  <c r="L1143"/>
  <c r="U1142"/>
  <c r="R1142"/>
  <c r="O1142"/>
  <c r="L1142"/>
  <c r="U1141"/>
  <c r="R1141"/>
  <c r="O1141"/>
  <c r="L1141"/>
  <c r="T1140"/>
  <c r="S1140"/>
  <c r="Q1140"/>
  <c r="P1140"/>
  <c r="N1140"/>
  <c r="M1140"/>
  <c r="K1140"/>
  <c r="J1140"/>
  <c r="I1140"/>
  <c r="H1140"/>
  <c r="T1139"/>
  <c r="S1139"/>
  <c r="Q1139"/>
  <c r="P1139"/>
  <c r="N1139"/>
  <c r="M1139"/>
  <c r="K1139"/>
  <c r="J1139"/>
  <c r="I1139"/>
  <c r="H1139"/>
  <c r="T1138"/>
  <c r="S1138"/>
  <c r="Q1138"/>
  <c r="P1138"/>
  <c r="N1138"/>
  <c r="M1138"/>
  <c r="K1138"/>
  <c r="J1138"/>
  <c r="I1138"/>
  <c r="H1138"/>
  <c r="T1137"/>
  <c r="S1137"/>
  <c r="Q1137"/>
  <c r="P1137"/>
  <c r="N1137"/>
  <c r="M1137"/>
  <c r="K1137"/>
  <c r="J1137"/>
  <c r="I1137"/>
  <c r="H1137"/>
  <c r="U1136"/>
  <c r="R1136"/>
  <c r="O1136"/>
  <c r="L1136"/>
  <c r="T1135"/>
  <c r="S1135"/>
  <c r="Q1135"/>
  <c r="P1135"/>
  <c r="N1135"/>
  <c r="M1135"/>
  <c r="K1135"/>
  <c r="J1135"/>
  <c r="I1135"/>
  <c r="H1135"/>
  <c r="U1134"/>
  <c r="R1134"/>
  <c r="O1134"/>
  <c r="L1134"/>
  <c r="T1133"/>
  <c r="S1133"/>
  <c r="Q1133"/>
  <c r="P1133"/>
  <c r="N1133"/>
  <c r="M1133"/>
  <c r="K1133"/>
  <c r="J1133"/>
  <c r="I1133"/>
  <c r="H1133"/>
  <c r="U1132"/>
  <c r="R1132"/>
  <c r="O1132"/>
  <c r="L1132"/>
  <c r="T1131"/>
  <c r="S1131"/>
  <c r="Q1131"/>
  <c r="P1131"/>
  <c r="N1131"/>
  <c r="M1131"/>
  <c r="K1131"/>
  <c r="J1131"/>
  <c r="I1131"/>
  <c r="H1131"/>
  <c r="U1130"/>
  <c r="R1130"/>
  <c r="O1130"/>
  <c r="L1130"/>
  <c r="U1129"/>
  <c r="R1129"/>
  <c r="O1129"/>
  <c r="L1129"/>
  <c r="T1128"/>
  <c r="S1128"/>
  <c r="Q1128"/>
  <c r="P1128"/>
  <c r="N1128"/>
  <c r="M1128"/>
  <c r="K1128"/>
  <c r="J1128"/>
  <c r="I1128"/>
  <c r="H1128"/>
  <c r="T1127"/>
  <c r="S1127"/>
  <c r="Q1127"/>
  <c r="P1127"/>
  <c r="N1127"/>
  <c r="M1127"/>
  <c r="K1127"/>
  <c r="J1127"/>
  <c r="I1127"/>
  <c r="H1127"/>
  <c r="U1126"/>
  <c r="R1126"/>
  <c r="O1126"/>
  <c r="L1126"/>
  <c r="U1125"/>
  <c r="R1125"/>
  <c r="O1125"/>
  <c r="L1125"/>
  <c r="T1124"/>
  <c r="S1124"/>
  <c r="Q1124"/>
  <c r="P1124"/>
  <c r="N1124"/>
  <c r="M1124"/>
  <c r="K1124"/>
  <c r="J1124"/>
  <c r="I1124"/>
  <c r="H1124"/>
  <c r="U1123"/>
  <c r="R1123"/>
  <c r="O1123"/>
  <c r="L1123"/>
  <c r="T1122"/>
  <c r="S1122"/>
  <c r="Q1122"/>
  <c r="P1122"/>
  <c r="N1122"/>
  <c r="M1122"/>
  <c r="K1122"/>
  <c r="J1122"/>
  <c r="I1122"/>
  <c r="H1122"/>
  <c r="U1121"/>
  <c r="R1121"/>
  <c r="O1121"/>
  <c r="L1121"/>
  <c r="T1120"/>
  <c r="S1120"/>
  <c r="Q1120"/>
  <c r="P1120"/>
  <c r="N1120"/>
  <c r="M1120"/>
  <c r="K1120"/>
  <c r="J1120"/>
  <c r="I1120"/>
  <c r="H1120"/>
  <c r="U1119"/>
  <c r="R1119"/>
  <c r="O1119"/>
  <c r="L1119"/>
  <c r="U1118"/>
  <c r="R1118"/>
  <c r="O1118"/>
  <c r="L1118"/>
  <c r="U1117"/>
  <c r="R1117"/>
  <c r="O1117"/>
  <c r="L1117"/>
  <c r="U1116"/>
  <c r="R1116"/>
  <c r="O1116"/>
  <c r="L1116"/>
  <c r="U1115"/>
  <c r="R1115"/>
  <c r="O1115"/>
  <c r="L1115"/>
  <c r="U1114"/>
  <c r="R1114"/>
  <c r="O1114"/>
  <c r="L1114"/>
  <c r="T1113"/>
  <c r="S1113"/>
  <c r="Q1113"/>
  <c r="P1113"/>
  <c r="N1113"/>
  <c r="M1113"/>
  <c r="K1113"/>
  <c r="J1113"/>
  <c r="I1113"/>
  <c r="H1113"/>
  <c r="U1112"/>
  <c r="R1112"/>
  <c r="O1112"/>
  <c r="L1112"/>
  <c r="U1111"/>
  <c r="R1111"/>
  <c r="O1111"/>
  <c r="L1111"/>
  <c r="T1110"/>
  <c r="S1110"/>
  <c r="Q1110"/>
  <c r="P1110"/>
  <c r="N1110"/>
  <c r="M1110"/>
  <c r="K1110"/>
  <c r="J1110"/>
  <c r="I1110"/>
  <c r="H1110"/>
  <c r="U1109"/>
  <c r="R1109"/>
  <c r="O1109"/>
  <c r="L1109"/>
  <c r="U1108"/>
  <c r="R1108"/>
  <c r="O1108"/>
  <c r="L1108"/>
  <c r="T1107"/>
  <c r="S1107"/>
  <c r="Q1107"/>
  <c r="P1107"/>
  <c r="N1107"/>
  <c r="M1107"/>
  <c r="K1107"/>
  <c r="J1107"/>
  <c r="I1107"/>
  <c r="H1107"/>
  <c r="U1106"/>
  <c r="R1106"/>
  <c r="O1106"/>
  <c r="L1106"/>
  <c r="T1105"/>
  <c r="S1105"/>
  <c r="Q1105"/>
  <c r="P1105"/>
  <c r="N1105"/>
  <c r="M1105"/>
  <c r="K1105"/>
  <c r="J1105"/>
  <c r="I1105"/>
  <c r="H1105"/>
  <c r="T1104"/>
  <c r="S1104"/>
  <c r="Q1104"/>
  <c r="P1104"/>
  <c r="N1104"/>
  <c r="M1104"/>
  <c r="K1104"/>
  <c r="J1104"/>
  <c r="I1104"/>
  <c r="H1104"/>
  <c r="U1103"/>
  <c r="R1103"/>
  <c r="O1103"/>
  <c r="L1103"/>
  <c r="T1102"/>
  <c r="S1102"/>
  <c r="Q1102"/>
  <c r="P1102"/>
  <c r="N1102"/>
  <c r="M1102"/>
  <c r="K1102"/>
  <c r="J1102"/>
  <c r="I1102"/>
  <c r="H1102"/>
  <c r="U1101"/>
  <c r="R1101"/>
  <c r="O1101"/>
  <c r="L1101"/>
  <c r="U1100"/>
  <c r="R1100"/>
  <c r="O1100"/>
  <c r="L1100"/>
  <c r="T1099"/>
  <c r="S1099"/>
  <c r="Q1099"/>
  <c r="P1099"/>
  <c r="N1099"/>
  <c r="M1099"/>
  <c r="K1099"/>
  <c r="J1099"/>
  <c r="I1099"/>
  <c r="H1099"/>
  <c r="U1098"/>
  <c r="R1098"/>
  <c r="O1098"/>
  <c r="L1098"/>
  <c r="T1097"/>
  <c r="S1097"/>
  <c r="Q1097"/>
  <c r="P1097"/>
  <c r="N1097"/>
  <c r="M1097"/>
  <c r="K1097"/>
  <c r="J1097"/>
  <c r="I1097"/>
  <c r="H1097"/>
  <c r="U1096"/>
  <c r="R1096"/>
  <c r="O1096"/>
  <c r="L1096"/>
  <c r="T1095"/>
  <c r="S1095"/>
  <c r="Q1095"/>
  <c r="P1095"/>
  <c r="N1095"/>
  <c r="M1095"/>
  <c r="K1095"/>
  <c r="J1095"/>
  <c r="I1095"/>
  <c r="H1095"/>
  <c r="U1094"/>
  <c r="R1094"/>
  <c r="O1094"/>
  <c r="L1094"/>
  <c r="T1093"/>
  <c r="S1093"/>
  <c r="Q1093"/>
  <c r="P1093"/>
  <c r="N1093"/>
  <c r="M1093"/>
  <c r="K1093"/>
  <c r="J1093"/>
  <c r="I1093"/>
  <c r="H1093"/>
  <c r="T1092"/>
  <c r="S1092"/>
  <c r="Q1092"/>
  <c r="P1092"/>
  <c r="N1092"/>
  <c r="M1092"/>
  <c r="K1092"/>
  <c r="J1092"/>
  <c r="I1092"/>
  <c r="H1092"/>
  <c r="T1091"/>
  <c r="S1091"/>
  <c r="Q1091"/>
  <c r="P1091"/>
  <c r="N1091"/>
  <c r="M1091"/>
  <c r="K1091"/>
  <c r="J1091"/>
  <c r="I1091"/>
  <c r="H1091"/>
  <c r="U1090"/>
  <c r="R1090"/>
  <c r="O1090"/>
  <c r="L1090"/>
  <c r="T1089"/>
  <c r="S1089"/>
  <c r="Q1089"/>
  <c r="P1089"/>
  <c r="N1089"/>
  <c r="M1089"/>
  <c r="K1089"/>
  <c r="J1089"/>
  <c r="I1089"/>
  <c r="H1089"/>
  <c r="U1088"/>
  <c r="R1088"/>
  <c r="O1088"/>
  <c r="L1088"/>
  <c r="T1087"/>
  <c r="S1087"/>
  <c r="Q1087"/>
  <c r="P1087"/>
  <c r="N1087"/>
  <c r="M1087"/>
  <c r="K1087"/>
  <c r="J1087"/>
  <c r="I1087"/>
  <c r="H1087"/>
  <c r="T1086"/>
  <c r="S1086"/>
  <c r="Q1086"/>
  <c r="P1086"/>
  <c r="N1086"/>
  <c r="M1086"/>
  <c r="K1086"/>
  <c r="J1086"/>
  <c r="I1086"/>
  <c r="H1086"/>
  <c r="U1085"/>
  <c r="R1085"/>
  <c r="O1085"/>
  <c r="L1085"/>
  <c r="U1084"/>
  <c r="R1084"/>
  <c r="O1084"/>
  <c r="L1084"/>
  <c r="T1083"/>
  <c r="S1083"/>
  <c r="Q1083"/>
  <c r="P1083"/>
  <c r="N1083"/>
  <c r="M1083"/>
  <c r="K1083"/>
  <c r="J1083"/>
  <c r="I1083"/>
  <c r="H1083"/>
  <c r="U1082"/>
  <c r="R1082"/>
  <c r="O1082"/>
  <c r="L1082"/>
  <c r="U1081"/>
  <c r="R1081"/>
  <c r="O1081"/>
  <c r="L1081"/>
  <c r="T1080"/>
  <c r="S1080"/>
  <c r="Q1080"/>
  <c r="P1080"/>
  <c r="N1080"/>
  <c r="M1080"/>
  <c r="K1080"/>
  <c r="J1080"/>
  <c r="I1080"/>
  <c r="H1080"/>
  <c r="U1079"/>
  <c r="R1079"/>
  <c r="O1079"/>
  <c r="L1079"/>
  <c r="T1078"/>
  <c r="S1078"/>
  <c r="Q1078"/>
  <c r="P1078"/>
  <c r="N1078"/>
  <c r="M1078"/>
  <c r="K1078"/>
  <c r="J1078"/>
  <c r="I1078"/>
  <c r="H1078"/>
  <c r="U1077"/>
  <c r="R1077"/>
  <c r="O1077"/>
  <c r="L1077"/>
  <c r="U1076"/>
  <c r="R1076"/>
  <c r="O1076"/>
  <c r="L1076"/>
  <c r="T1075"/>
  <c r="S1075"/>
  <c r="Q1075"/>
  <c r="P1075"/>
  <c r="N1075"/>
  <c r="M1075"/>
  <c r="K1075"/>
  <c r="J1075"/>
  <c r="I1075"/>
  <c r="H1075"/>
  <c r="U1074"/>
  <c r="R1074"/>
  <c r="O1074"/>
  <c r="L1074"/>
  <c r="T1073"/>
  <c r="S1073"/>
  <c r="Q1073"/>
  <c r="P1073"/>
  <c r="N1073"/>
  <c r="M1073"/>
  <c r="K1073"/>
  <c r="J1073"/>
  <c r="I1073"/>
  <c r="H1073"/>
  <c r="U1072"/>
  <c r="R1072"/>
  <c r="O1072"/>
  <c r="L1072"/>
  <c r="U1071"/>
  <c r="R1071"/>
  <c r="O1071"/>
  <c r="L1071"/>
  <c r="T1070"/>
  <c r="S1070"/>
  <c r="Q1070"/>
  <c r="P1070"/>
  <c r="N1070"/>
  <c r="M1070"/>
  <c r="K1070"/>
  <c r="J1070"/>
  <c r="I1070"/>
  <c r="H1070"/>
  <c r="U1069"/>
  <c r="R1069"/>
  <c r="O1069"/>
  <c r="L1069"/>
  <c r="V1462"/>
  <c r="W1462" s="1"/>
  <c r="U1068"/>
  <c r="R1068"/>
  <c r="O1068"/>
  <c r="L1068"/>
  <c r="T1067"/>
  <c r="S1067"/>
  <c r="Q1067"/>
  <c r="P1067"/>
  <c r="N1067"/>
  <c r="M1067"/>
  <c r="K1067"/>
  <c r="J1067"/>
  <c r="I1067"/>
  <c r="H1067"/>
  <c r="U1066"/>
  <c r="R1066"/>
  <c r="O1066"/>
  <c r="L1066"/>
  <c r="T1065"/>
  <c r="S1065"/>
  <c r="Q1065"/>
  <c r="P1065"/>
  <c r="N1065"/>
  <c r="M1065"/>
  <c r="K1065"/>
  <c r="J1065"/>
  <c r="I1065"/>
  <c r="H1065"/>
  <c r="T1064"/>
  <c r="S1064"/>
  <c r="Q1064"/>
  <c r="P1064"/>
  <c r="N1064"/>
  <c r="M1064"/>
  <c r="K1064"/>
  <c r="J1064"/>
  <c r="I1064"/>
  <c r="H1064"/>
  <c r="T1063"/>
  <c r="S1063"/>
  <c r="Q1063"/>
  <c r="P1063"/>
  <c r="N1063"/>
  <c r="M1063"/>
  <c r="K1063"/>
  <c r="J1063"/>
  <c r="I1063"/>
  <c r="H1063"/>
  <c r="T1062"/>
  <c r="S1062"/>
  <c r="Q1062"/>
  <c r="P1062"/>
  <c r="N1062"/>
  <c r="M1062"/>
  <c r="K1062"/>
  <c r="J1062"/>
  <c r="I1062"/>
  <c r="H1062"/>
  <c r="T1061"/>
  <c r="S1061"/>
  <c r="Q1061"/>
  <c r="P1061"/>
  <c r="N1061"/>
  <c r="M1061"/>
  <c r="K1061"/>
  <c r="J1061"/>
  <c r="I1061"/>
  <c r="H1061"/>
  <c r="U1060"/>
  <c r="R1060"/>
  <c r="O1060"/>
  <c r="L1060"/>
  <c r="U1059"/>
  <c r="R1059"/>
  <c r="O1059"/>
  <c r="L1059"/>
  <c r="U1058"/>
  <c r="R1058"/>
  <c r="O1058"/>
  <c r="L1058"/>
  <c r="T1057"/>
  <c r="S1057"/>
  <c r="Q1057"/>
  <c r="P1057"/>
  <c r="N1057"/>
  <c r="M1057"/>
  <c r="K1057"/>
  <c r="J1057"/>
  <c r="I1057"/>
  <c r="H1057"/>
  <c r="U1056"/>
  <c r="R1056"/>
  <c r="O1056"/>
  <c r="L1056"/>
  <c r="U1055"/>
  <c r="R1055"/>
  <c r="O1055"/>
  <c r="L1055"/>
  <c r="T1054"/>
  <c r="S1054"/>
  <c r="Q1054"/>
  <c r="P1054"/>
  <c r="N1054"/>
  <c r="M1054"/>
  <c r="K1054"/>
  <c r="J1054"/>
  <c r="I1054"/>
  <c r="H1054"/>
  <c r="U1051"/>
  <c r="R1051"/>
  <c r="O1051"/>
  <c r="L1051"/>
  <c r="T1050"/>
  <c r="S1050"/>
  <c r="Q1050"/>
  <c r="P1050"/>
  <c r="N1050"/>
  <c r="M1050"/>
  <c r="K1050"/>
  <c r="J1050"/>
  <c r="I1050"/>
  <c r="H1050"/>
  <c r="U1049"/>
  <c r="R1049"/>
  <c r="O1049"/>
  <c r="L1049"/>
  <c r="U1048"/>
  <c r="R1048"/>
  <c r="O1048"/>
  <c r="L1048"/>
  <c r="U1047"/>
  <c r="R1047"/>
  <c r="O1047"/>
  <c r="L1047"/>
  <c r="T1046"/>
  <c r="S1046"/>
  <c r="Q1046"/>
  <c r="P1046"/>
  <c r="N1046"/>
  <c r="M1046"/>
  <c r="K1046"/>
  <c r="J1046"/>
  <c r="I1046"/>
  <c r="H1046"/>
  <c r="U1045"/>
  <c r="R1045"/>
  <c r="O1045"/>
  <c r="L1045"/>
  <c r="U1044"/>
  <c r="R1044"/>
  <c r="O1044"/>
  <c r="L1044"/>
  <c r="T1043"/>
  <c r="S1043"/>
  <c r="Q1043"/>
  <c r="P1043"/>
  <c r="N1043"/>
  <c r="M1043"/>
  <c r="K1043"/>
  <c r="J1043"/>
  <c r="I1043"/>
  <c r="H1043"/>
  <c r="U1042"/>
  <c r="R1042"/>
  <c r="O1042"/>
  <c r="L1042"/>
  <c r="U1041"/>
  <c r="R1041"/>
  <c r="O1041"/>
  <c r="L1041"/>
  <c r="U1040"/>
  <c r="R1040"/>
  <c r="O1040"/>
  <c r="L1040"/>
  <c r="U1039"/>
  <c r="R1039"/>
  <c r="O1039"/>
  <c r="L1039"/>
  <c r="T1038"/>
  <c r="S1038"/>
  <c r="Q1038"/>
  <c r="P1038"/>
  <c r="N1038"/>
  <c r="M1038"/>
  <c r="K1038"/>
  <c r="J1038"/>
  <c r="I1038"/>
  <c r="H1038"/>
  <c r="U1037"/>
  <c r="R1037"/>
  <c r="O1037"/>
  <c r="L1037"/>
  <c r="U1036"/>
  <c r="R1036"/>
  <c r="O1036"/>
  <c r="L1036"/>
  <c r="U1035"/>
  <c r="R1035"/>
  <c r="O1035"/>
  <c r="L1035"/>
  <c r="U1034"/>
  <c r="R1034"/>
  <c r="O1034"/>
  <c r="L1034"/>
  <c r="T1033"/>
  <c r="S1033"/>
  <c r="Q1033"/>
  <c r="P1033"/>
  <c r="N1033"/>
  <c r="M1033"/>
  <c r="K1033"/>
  <c r="J1033"/>
  <c r="I1033"/>
  <c r="H1033"/>
  <c r="U1032"/>
  <c r="R1032"/>
  <c r="O1032"/>
  <c r="L1032"/>
  <c r="U1031"/>
  <c r="R1031"/>
  <c r="O1031"/>
  <c r="L1031"/>
  <c r="U1030"/>
  <c r="R1030"/>
  <c r="O1030"/>
  <c r="L1030"/>
  <c r="U1029"/>
  <c r="R1029"/>
  <c r="O1029"/>
  <c r="L1029"/>
  <c r="U1028"/>
  <c r="R1028"/>
  <c r="O1028"/>
  <c r="L1028"/>
  <c r="U1027"/>
  <c r="R1027"/>
  <c r="O1027"/>
  <c r="L1027"/>
  <c r="T1026"/>
  <c r="S1026"/>
  <c r="Q1026"/>
  <c r="P1026"/>
  <c r="N1026"/>
  <c r="M1026"/>
  <c r="K1026"/>
  <c r="J1026"/>
  <c r="I1026"/>
  <c r="H1026"/>
  <c r="T1025"/>
  <c r="S1025"/>
  <c r="Q1025"/>
  <c r="P1025"/>
  <c r="N1025"/>
  <c r="M1025"/>
  <c r="K1025"/>
  <c r="J1025"/>
  <c r="I1025"/>
  <c r="H1025"/>
  <c r="T1024"/>
  <c r="S1024"/>
  <c r="Q1024"/>
  <c r="P1024"/>
  <c r="N1024"/>
  <c r="M1024"/>
  <c r="K1024"/>
  <c r="J1024"/>
  <c r="I1024"/>
  <c r="H1024"/>
  <c r="U1023"/>
  <c r="R1023"/>
  <c r="O1023"/>
  <c r="L1023"/>
  <c r="T1022"/>
  <c r="S1022"/>
  <c r="Q1022"/>
  <c r="P1022"/>
  <c r="N1022"/>
  <c r="M1022"/>
  <c r="K1022"/>
  <c r="J1022"/>
  <c r="I1022"/>
  <c r="H1022"/>
  <c r="T1021"/>
  <c r="S1021"/>
  <c r="Q1021"/>
  <c r="P1021"/>
  <c r="N1021"/>
  <c r="M1021"/>
  <c r="K1021"/>
  <c r="J1021"/>
  <c r="I1021"/>
  <c r="H1021"/>
  <c r="U1020"/>
  <c r="R1020"/>
  <c r="O1020"/>
  <c r="L1020"/>
  <c r="T1019"/>
  <c r="S1019"/>
  <c r="Q1019"/>
  <c r="P1019"/>
  <c r="N1019"/>
  <c r="M1019"/>
  <c r="K1019"/>
  <c r="J1019"/>
  <c r="I1019"/>
  <c r="H1019"/>
  <c r="U1018"/>
  <c r="R1018"/>
  <c r="O1018"/>
  <c r="L1018"/>
  <c r="T1017"/>
  <c r="S1017"/>
  <c r="Q1017"/>
  <c r="P1017"/>
  <c r="N1017"/>
  <c r="M1017"/>
  <c r="K1017"/>
  <c r="J1017"/>
  <c r="I1017"/>
  <c r="H1017"/>
  <c r="U1016"/>
  <c r="R1016"/>
  <c r="O1016"/>
  <c r="L1016"/>
  <c r="T1015"/>
  <c r="S1015"/>
  <c r="Q1015"/>
  <c r="P1015"/>
  <c r="N1015"/>
  <c r="M1015"/>
  <c r="K1015"/>
  <c r="J1015"/>
  <c r="I1015"/>
  <c r="H1015"/>
  <c r="U1014"/>
  <c r="R1014"/>
  <c r="O1014"/>
  <c r="L1014"/>
  <c r="T1013"/>
  <c r="S1013"/>
  <c r="Q1013"/>
  <c r="P1013"/>
  <c r="N1013"/>
  <c r="M1013"/>
  <c r="K1013"/>
  <c r="J1013"/>
  <c r="I1013"/>
  <c r="H1013"/>
  <c r="U1012"/>
  <c r="R1012"/>
  <c r="O1012"/>
  <c r="L1012"/>
  <c r="U1011"/>
  <c r="R1011"/>
  <c r="O1011"/>
  <c r="L1011"/>
  <c r="T1010"/>
  <c r="S1010"/>
  <c r="Q1010"/>
  <c r="P1010"/>
  <c r="N1010"/>
  <c r="M1010"/>
  <c r="K1010"/>
  <c r="J1010"/>
  <c r="I1010"/>
  <c r="H1010"/>
  <c r="U1009"/>
  <c r="R1009"/>
  <c r="O1009"/>
  <c r="L1009"/>
  <c r="U1008"/>
  <c r="R1008"/>
  <c r="O1008"/>
  <c r="L1008"/>
  <c r="T1007"/>
  <c r="S1007"/>
  <c r="Q1007"/>
  <c r="P1007"/>
  <c r="N1007"/>
  <c r="M1007"/>
  <c r="K1007"/>
  <c r="J1007"/>
  <c r="I1007"/>
  <c r="H1007"/>
  <c r="U1006"/>
  <c r="R1006"/>
  <c r="O1006"/>
  <c r="L1006"/>
  <c r="T1005"/>
  <c r="S1005"/>
  <c r="Q1005"/>
  <c r="P1005"/>
  <c r="N1005"/>
  <c r="M1005"/>
  <c r="K1005"/>
  <c r="J1005"/>
  <c r="I1005"/>
  <c r="H1005"/>
  <c r="U1004"/>
  <c r="R1004"/>
  <c r="O1004"/>
  <c r="L1004"/>
  <c r="T1003"/>
  <c r="S1003"/>
  <c r="Q1003"/>
  <c r="P1003"/>
  <c r="N1003"/>
  <c r="M1003"/>
  <c r="K1003"/>
  <c r="J1003"/>
  <c r="I1003"/>
  <c r="H1003"/>
  <c r="U1002"/>
  <c r="R1002"/>
  <c r="O1002"/>
  <c r="L1002"/>
  <c r="T1001"/>
  <c r="S1001"/>
  <c r="Q1001"/>
  <c r="P1001"/>
  <c r="N1001"/>
  <c r="M1001"/>
  <c r="K1001"/>
  <c r="J1001"/>
  <c r="I1001"/>
  <c r="H1001"/>
  <c r="T1000"/>
  <c r="S1000"/>
  <c r="Q1000"/>
  <c r="P1000"/>
  <c r="N1000"/>
  <c r="M1000"/>
  <c r="K1000"/>
  <c r="J1000"/>
  <c r="I1000"/>
  <c r="H1000"/>
  <c r="U999"/>
  <c r="R999"/>
  <c r="O999"/>
  <c r="L999"/>
  <c r="T998"/>
  <c r="S998"/>
  <c r="Q998"/>
  <c r="P998"/>
  <c r="N998"/>
  <c r="M998"/>
  <c r="K998"/>
  <c r="J998"/>
  <c r="I998"/>
  <c r="H998"/>
  <c r="U997"/>
  <c r="R997"/>
  <c r="O997"/>
  <c r="L997"/>
  <c r="U996"/>
  <c r="R996"/>
  <c r="O996"/>
  <c r="L996"/>
  <c r="T995"/>
  <c r="S995"/>
  <c r="Q995"/>
  <c r="P995"/>
  <c r="N995"/>
  <c r="M995"/>
  <c r="K995"/>
  <c r="J995"/>
  <c r="I995"/>
  <c r="H995"/>
  <c r="U994"/>
  <c r="R994"/>
  <c r="O994"/>
  <c r="L994"/>
  <c r="U993"/>
  <c r="R993"/>
  <c r="O993"/>
  <c r="L993"/>
  <c r="U992"/>
  <c r="R992"/>
  <c r="O992"/>
  <c r="L992"/>
  <c r="T991"/>
  <c r="S991"/>
  <c r="Q991"/>
  <c r="P991"/>
  <c r="N991"/>
  <c r="M991"/>
  <c r="K991"/>
  <c r="J991"/>
  <c r="I991"/>
  <c r="H991"/>
  <c r="U990"/>
  <c r="R990"/>
  <c r="O990"/>
  <c r="L990"/>
  <c r="T989"/>
  <c r="S989"/>
  <c r="Q989"/>
  <c r="P989"/>
  <c r="N989"/>
  <c r="M989"/>
  <c r="K989"/>
  <c r="J989"/>
  <c r="I989"/>
  <c r="H989"/>
  <c r="U988"/>
  <c r="R988"/>
  <c r="O988"/>
  <c r="L988"/>
  <c r="T987"/>
  <c r="S987"/>
  <c r="Q987"/>
  <c r="P987"/>
  <c r="N987"/>
  <c r="M987"/>
  <c r="K987"/>
  <c r="J987"/>
  <c r="I987"/>
  <c r="H987"/>
  <c r="U986"/>
  <c r="R986"/>
  <c r="O986"/>
  <c r="L986"/>
  <c r="T985"/>
  <c r="S985"/>
  <c r="Q985"/>
  <c r="P985"/>
  <c r="N985"/>
  <c r="M985"/>
  <c r="K985"/>
  <c r="J985"/>
  <c r="I985"/>
  <c r="H985"/>
  <c r="U984"/>
  <c r="R984"/>
  <c r="O984"/>
  <c r="L984"/>
  <c r="T983"/>
  <c r="S983"/>
  <c r="Q983"/>
  <c r="P983"/>
  <c r="N983"/>
  <c r="M983"/>
  <c r="K983"/>
  <c r="J983"/>
  <c r="I983"/>
  <c r="H983"/>
  <c r="U982"/>
  <c r="R982"/>
  <c r="O982"/>
  <c r="L982"/>
  <c r="T981"/>
  <c r="S981"/>
  <c r="Q981"/>
  <c r="P981"/>
  <c r="N981"/>
  <c r="M981"/>
  <c r="K981"/>
  <c r="J981"/>
  <c r="I981"/>
  <c r="H981"/>
  <c r="U980"/>
  <c r="R980"/>
  <c r="O980"/>
  <c r="L980"/>
  <c r="T979"/>
  <c r="S979"/>
  <c r="Q979"/>
  <c r="P979"/>
  <c r="N979"/>
  <c r="M979"/>
  <c r="K979"/>
  <c r="J979"/>
  <c r="I979"/>
  <c r="H979"/>
  <c r="U978"/>
  <c r="R978"/>
  <c r="O978"/>
  <c r="L978"/>
  <c r="T977"/>
  <c r="S977"/>
  <c r="Q977"/>
  <c r="P977"/>
  <c r="N977"/>
  <c r="M977"/>
  <c r="K977"/>
  <c r="J977"/>
  <c r="I977"/>
  <c r="H977"/>
  <c r="T976"/>
  <c r="S976"/>
  <c r="Q976"/>
  <c r="P976"/>
  <c r="N976"/>
  <c r="M976"/>
  <c r="K976"/>
  <c r="J976"/>
  <c r="I976"/>
  <c r="H976"/>
  <c r="T975"/>
  <c r="S975"/>
  <c r="Q975"/>
  <c r="P975"/>
  <c r="N975"/>
  <c r="M975"/>
  <c r="K975"/>
  <c r="J975"/>
  <c r="I975"/>
  <c r="H975"/>
  <c r="U974"/>
  <c r="R974"/>
  <c r="O974"/>
  <c r="L974"/>
  <c r="U973"/>
  <c r="R973"/>
  <c r="O973"/>
  <c r="L973"/>
  <c r="U972"/>
  <c r="R972"/>
  <c r="O972"/>
  <c r="L972"/>
  <c r="U971"/>
  <c r="R971"/>
  <c r="O971"/>
  <c r="L971"/>
  <c r="U970"/>
  <c r="R970"/>
  <c r="O970"/>
  <c r="L970"/>
  <c r="U969"/>
  <c r="R969"/>
  <c r="O969"/>
  <c r="L969"/>
  <c r="T968"/>
  <c r="S968"/>
  <c r="Q968"/>
  <c r="P968"/>
  <c r="N968"/>
  <c r="M968"/>
  <c r="K968"/>
  <c r="J968"/>
  <c r="I968"/>
  <c r="H968"/>
  <c r="U967"/>
  <c r="R967"/>
  <c r="O967"/>
  <c r="L967"/>
  <c r="U966"/>
  <c r="R966"/>
  <c r="O966"/>
  <c r="L966"/>
  <c r="U965"/>
  <c r="R965"/>
  <c r="O965"/>
  <c r="L965"/>
  <c r="U964"/>
  <c r="R964"/>
  <c r="O964"/>
  <c r="L964"/>
  <c r="T963"/>
  <c r="S963"/>
  <c r="Q963"/>
  <c r="P963"/>
  <c r="N963"/>
  <c r="M963"/>
  <c r="K963"/>
  <c r="J963"/>
  <c r="I963"/>
  <c r="H963"/>
  <c r="U962"/>
  <c r="R962"/>
  <c r="O962"/>
  <c r="L962"/>
  <c r="U961"/>
  <c r="R961"/>
  <c r="O961"/>
  <c r="L961"/>
  <c r="T960"/>
  <c r="S960"/>
  <c r="Q960"/>
  <c r="P960"/>
  <c r="N960"/>
  <c r="M960"/>
  <c r="K960"/>
  <c r="J960"/>
  <c r="I960"/>
  <c r="H960"/>
  <c r="U959"/>
  <c r="R959"/>
  <c r="O959"/>
  <c r="L959"/>
  <c r="U958"/>
  <c r="R958"/>
  <c r="O958"/>
  <c r="L958"/>
  <c r="U957"/>
  <c r="R957"/>
  <c r="O957"/>
  <c r="L957"/>
  <c r="T956"/>
  <c r="S956"/>
  <c r="Q956"/>
  <c r="P956"/>
  <c r="N956"/>
  <c r="M956"/>
  <c r="K956"/>
  <c r="J956"/>
  <c r="I956"/>
  <c r="H956"/>
  <c r="U955"/>
  <c r="R955"/>
  <c r="O955"/>
  <c r="L955"/>
  <c r="U954"/>
  <c r="R954"/>
  <c r="O954"/>
  <c r="L954"/>
  <c r="T953"/>
  <c r="S953"/>
  <c r="Q953"/>
  <c r="P953"/>
  <c r="N953"/>
  <c r="M953"/>
  <c r="K953"/>
  <c r="J953"/>
  <c r="I953"/>
  <c r="H953"/>
  <c r="U952"/>
  <c r="R952"/>
  <c r="O952"/>
  <c r="L952"/>
  <c r="U951"/>
  <c r="R951"/>
  <c r="O951"/>
  <c r="L951"/>
  <c r="U950"/>
  <c r="R950"/>
  <c r="O950"/>
  <c r="L950"/>
  <c r="U949"/>
  <c r="R949"/>
  <c r="O949"/>
  <c r="L949"/>
  <c r="U948"/>
  <c r="R948"/>
  <c r="O948"/>
  <c r="L948"/>
  <c r="T947"/>
  <c r="S947"/>
  <c r="Q947"/>
  <c r="P947"/>
  <c r="N947"/>
  <c r="M947"/>
  <c r="K947"/>
  <c r="J947"/>
  <c r="I947"/>
  <c r="H947"/>
  <c r="T946"/>
  <c r="S946"/>
  <c r="Q946"/>
  <c r="P946"/>
  <c r="N946"/>
  <c r="M946"/>
  <c r="K946"/>
  <c r="J946"/>
  <c r="I946"/>
  <c r="H946"/>
  <c r="U945"/>
  <c r="R945"/>
  <c r="O945"/>
  <c r="L945"/>
  <c r="U944"/>
  <c r="R944"/>
  <c r="O944"/>
  <c r="L944"/>
  <c r="U943"/>
  <c r="R943"/>
  <c r="O943"/>
  <c r="L943"/>
  <c r="T942"/>
  <c r="S942"/>
  <c r="Q942"/>
  <c r="P942"/>
  <c r="N942"/>
  <c r="M942"/>
  <c r="K942"/>
  <c r="J942"/>
  <c r="I942"/>
  <c r="H942"/>
  <c r="U941"/>
  <c r="R941"/>
  <c r="O941"/>
  <c r="L941"/>
  <c r="U940"/>
  <c r="R940"/>
  <c r="O940"/>
  <c r="L940"/>
  <c r="T939"/>
  <c r="S939"/>
  <c r="Q939"/>
  <c r="P939"/>
  <c r="N939"/>
  <c r="M939"/>
  <c r="K939"/>
  <c r="J939"/>
  <c r="I939"/>
  <c r="H939"/>
  <c r="T938"/>
  <c r="S938"/>
  <c r="Q938"/>
  <c r="P938"/>
  <c r="N938"/>
  <c r="M938"/>
  <c r="K938"/>
  <c r="J938"/>
  <c r="I938"/>
  <c r="H938"/>
  <c r="T937"/>
  <c r="S937"/>
  <c r="Q937"/>
  <c r="P937"/>
  <c r="N937"/>
  <c r="M937"/>
  <c r="K937"/>
  <c r="J937"/>
  <c r="I937"/>
  <c r="H937"/>
  <c r="U936"/>
  <c r="R936"/>
  <c r="O936"/>
  <c r="L936"/>
  <c r="U935"/>
  <c r="R935"/>
  <c r="O935"/>
  <c r="L935"/>
  <c r="U934"/>
  <c r="R934"/>
  <c r="O934"/>
  <c r="L934"/>
  <c r="T933"/>
  <c r="S933"/>
  <c r="Q933"/>
  <c r="P933"/>
  <c r="N933"/>
  <c r="M933"/>
  <c r="K933"/>
  <c r="J933"/>
  <c r="I933"/>
  <c r="H933"/>
  <c r="U932"/>
  <c r="R932"/>
  <c r="O932"/>
  <c r="L932"/>
  <c r="T931"/>
  <c r="S931"/>
  <c r="Q931"/>
  <c r="P931"/>
  <c r="N931"/>
  <c r="M931"/>
  <c r="K931"/>
  <c r="J931"/>
  <c r="I931"/>
  <c r="H931"/>
  <c r="U930"/>
  <c r="R930"/>
  <c r="O930"/>
  <c r="L930"/>
  <c r="U929"/>
  <c r="R929"/>
  <c r="O929"/>
  <c r="L929"/>
  <c r="T928"/>
  <c r="S928"/>
  <c r="Q928"/>
  <c r="P928"/>
  <c r="N928"/>
  <c r="M928"/>
  <c r="K928"/>
  <c r="J928"/>
  <c r="I928"/>
  <c r="H928"/>
  <c r="U927"/>
  <c r="R927"/>
  <c r="O927"/>
  <c r="L927"/>
  <c r="T926"/>
  <c r="S926"/>
  <c r="Q926"/>
  <c r="P926"/>
  <c r="N926"/>
  <c r="M926"/>
  <c r="K926"/>
  <c r="J926"/>
  <c r="I926"/>
  <c r="H926"/>
  <c r="U925"/>
  <c r="R925"/>
  <c r="O925"/>
  <c r="L925"/>
  <c r="T924"/>
  <c r="S924"/>
  <c r="Q924"/>
  <c r="P924"/>
  <c r="N924"/>
  <c r="M924"/>
  <c r="K924"/>
  <c r="J924"/>
  <c r="I924"/>
  <c r="H924"/>
  <c r="U923"/>
  <c r="R923"/>
  <c r="O923"/>
  <c r="L923"/>
  <c r="T922"/>
  <c r="S922"/>
  <c r="Q922"/>
  <c r="P922"/>
  <c r="N922"/>
  <c r="M922"/>
  <c r="K922"/>
  <c r="J922"/>
  <c r="I922"/>
  <c r="H922"/>
  <c r="U921"/>
  <c r="R921"/>
  <c r="O921"/>
  <c r="L921"/>
  <c r="T920"/>
  <c r="S920"/>
  <c r="Q920"/>
  <c r="P920"/>
  <c r="N920"/>
  <c r="M920"/>
  <c r="K920"/>
  <c r="J920"/>
  <c r="I920"/>
  <c r="H920"/>
  <c r="U919"/>
  <c r="R919"/>
  <c r="O919"/>
  <c r="L919"/>
  <c r="T918"/>
  <c r="S918"/>
  <c r="Q918"/>
  <c r="P918"/>
  <c r="N918"/>
  <c r="M918"/>
  <c r="K918"/>
  <c r="J918"/>
  <c r="I918"/>
  <c r="H918"/>
  <c r="U917"/>
  <c r="R917"/>
  <c r="O917"/>
  <c r="L917"/>
  <c r="T916"/>
  <c r="S916"/>
  <c r="Q916"/>
  <c r="P916"/>
  <c r="N916"/>
  <c r="M916"/>
  <c r="K916"/>
  <c r="J916"/>
  <c r="I916"/>
  <c r="H916"/>
  <c r="U915"/>
  <c r="R915"/>
  <c r="O915"/>
  <c r="L915"/>
  <c r="U914"/>
  <c r="R914"/>
  <c r="O914"/>
  <c r="L914"/>
  <c r="U913"/>
  <c r="R913"/>
  <c r="O913"/>
  <c r="L913"/>
  <c r="U912"/>
  <c r="R912"/>
  <c r="O912"/>
  <c r="L912"/>
  <c r="U911"/>
  <c r="R911"/>
  <c r="O911"/>
  <c r="L911"/>
  <c r="T910"/>
  <c r="S910"/>
  <c r="Q910"/>
  <c r="P910"/>
  <c r="N910"/>
  <c r="M910"/>
  <c r="K910"/>
  <c r="J910"/>
  <c r="I910"/>
  <c r="H910"/>
  <c r="U909"/>
  <c r="R909"/>
  <c r="O909"/>
  <c r="L909"/>
  <c r="U908"/>
  <c r="R908"/>
  <c r="O908"/>
  <c r="L908"/>
  <c r="T907"/>
  <c r="S907"/>
  <c r="Q907"/>
  <c r="P907"/>
  <c r="N907"/>
  <c r="M907"/>
  <c r="K907"/>
  <c r="J907"/>
  <c r="I907"/>
  <c r="H907"/>
  <c r="U906"/>
  <c r="R906"/>
  <c r="O906"/>
  <c r="L906"/>
  <c r="U905"/>
  <c r="R905"/>
  <c r="O905"/>
  <c r="L905"/>
  <c r="T904"/>
  <c r="S904"/>
  <c r="Q904"/>
  <c r="P904"/>
  <c r="N904"/>
  <c r="M904"/>
  <c r="K904"/>
  <c r="J904"/>
  <c r="I904"/>
  <c r="H904"/>
  <c r="U903"/>
  <c r="R903"/>
  <c r="O903"/>
  <c r="L903"/>
  <c r="T902"/>
  <c r="S902"/>
  <c r="Q902"/>
  <c r="P902"/>
  <c r="N902"/>
  <c r="M902"/>
  <c r="K902"/>
  <c r="J902"/>
  <c r="I902"/>
  <c r="H902"/>
  <c r="U901"/>
  <c r="R901"/>
  <c r="O901"/>
  <c r="L901"/>
  <c r="T900"/>
  <c r="S900"/>
  <c r="Q900"/>
  <c r="P900"/>
  <c r="N900"/>
  <c r="M900"/>
  <c r="K900"/>
  <c r="J900"/>
  <c r="I900"/>
  <c r="H900"/>
  <c r="U899"/>
  <c r="R899"/>
  <c r="O899"/>
  <c r="L899"/>
  <c r="T898"/>
  <c r="S898"/>
  <c r="Q898"/>
  <c r="P898"/>
  <c r="N898"/>
  <c r="M898"/>
  <c r="K898"/>
  <c r="J898"/>
  <c r="I898"/>
  <c r="H898"/>
  <c r="U897"/>
  <c r="R897"/>
  <c r="O897"/>
  <c r="L897"/>
  <c r="T896"/>
  <c r="S896"/>
  <c r="Q896"/>
  <c r="P896"/>
  <c r="N896"/>
  <c r="M896"/>
  <c r="K896"/>
  <c r="J896"/>
  <c r="I896"/>
  <c r="H896"/>
  <c r="U895"/>
  <c r="R895"/>
  <c r="O895"/>
  <c r="L895"/>
  <c r="U894"/>
  <c r="R894"/>
  <c r="O894"/>
  <c r="L894"/>
  <c r="T893"/>
  <c r="S893"/>
  <c r="Q893"/>
  <c r="P893"/>
  <c r="N893"/>
  <c r="M893"/>
  <c r="K893"/>
  <c r="J893"/>
  <c r="I893"/>
  <c r="H893"/>
  <c r="U892"/>
  <c r="R892"/>
  <c r="O892"/>
  <c r="L892"/>
  <c r="U891"/>
  <c r="R891"/>
  <c r="O891"/>
  <c r="L891"/>
  <c r="U890"/>
  <c r="R890"/>
  <c r="O890"/>
  <c r="L890"/>
  <c r="U889"/>
  <c r="R889"/>
  <c r="O889"/>
  <c r="L889"/>
  <c r="T888"/>
  <c r="S888"/>
  <c r="Q888"/>
  <c r="P888"/>
  <c r="N888"/>
  <c r="M888"/>
  <c r="K888"/>
  <c r="J888"/>
  <c r="I888"/>
  <c r="H888"/>
  <c r="U887"/>
  <c r="R887"/>
  <c r="O887"/>
  <c r="L887"/>
  <c r="U886"/>
  <c r="R886"/>
  <c r="O886"/>
  <c r="L886"/>
  <c r="U885"/>
  <c r="R885"/>
  <c r="O885"/>
  <c r="L885"/>
  <c r="U884"/>
  <c r="R884"/>
  <c r="O884"/>
  <c r="L884"/>
  <c r="U883"/>
  <c r="R883"/>
  <c r="O883"/>
  <c r="L883"/>
  <c r="U882"/>
  <c r="R882"/>
  <c r="O882"/>
  <c r="L882"/>
  <c r="U881"/>
  <c r="R881"/>
  <c r="O881"/>
  <c r="L881"/>
  <c r="U880"/>
  <c r="R880"/>
  <c r="O880"/>
  <c r="L880"/>
  <c r="U879"/>
  <c r="R879"/>
  <c r="O879"/>
  <c r="L879"/>
  <c r="T878"/>
  <c r="S878"/>
  <c r="Q878"/>
  <c r="P878"/>
  <c r="N878"/>
  <c r="M878"/>
  <c r="K878"/>
  <c r="J878"/>
  <c r="I878"/>
  <c r="H878"/>
  <c r="T877"/>
  <c r="S877"/>
  <c r="Q877"/>
  <c r="P877"/>
  <c r="N877"/>
  <c r="M877"/>
  <c r="K877"/>
  <c r="J877"/>
  <c r="I877"/>
  <c r="H877"/>
  <c r="U876"/>
  <c r="R876"/>
  <c r="O876"/>
  <c r="L876"/>
  <c r="T875"/>
  <c r="S875"/>
  <c r="Q875"/>
  <c r="P875"/>
  <c r="N875"/>
  <c r="M875"/>
  <c r="K875"/>
  <c r="J875"/>
  <c r="I875"/>
  <c r="H875"/>
  <c r="U874"/>
  <c r="R874"/>
  <c r="O874"/>
  <c r="L874"/>
  <c r="U873"/>
  <c r="R873"/>
  <c r="O873"/>
  <c r="L873"/>
  <c r="T872"/>
  <c r="S872"/>
  <c r="Q872"/>
  <c r="P872"/>
  <c r="N872"/>
  <c r="M872"/>
  <c r="K872"/>
  <c r="J872"/>
  <c r="I872"/>
  <c r="H872"/>
  <c r="U871"/>
  <c r="R871"/>
  <c r="O871"/>
  <c r="L871"/>
  <c r="U870"/>
  <c r="R870"/>
  <c r="O870"/>
  <c r="L870"/>
  <c r="T869"/>
  <c r="S869"/>
  <c r="Q869"/>
  <c r="P869"/>
  <c r="N869"/>
  <c r="M869"/>
  <c r="K869"/>
  <c r="J869"/>
  <c r="I869"/>
  <c r="H869"/>
  <c r="U868"/>
  <c r="R868"/>
  <c r="O868"/>
  <c r="L868"/>
  <c r="U867"/>
  <c r="R867"/>
  <c r="O867"/>
  <c r="L867"/>
  <c r="T866"/>
  <c r="S866"/>
  <c r="Q866"/>
  <c r="P866"/>
  <c r="N866"/>
  <c r="M866"/>
  <c r="K866"/>
  <c r="J866"/>
  <c r="I866"/>
  <c r="H866"/>
  <c r="U865"/>
  <c r="R865"/>
  <c r="O865"/>
  <c r="L865"/>
  <c r="U864"/>
  <c r="R864"/>
  <c r="O864"/>
  <c r="L864"/>
  <c r="T863"/>
  <c r="S863"/>
  <c r="Q863"/>
  <c r="P863"/>
  <c r="N863"/>
  <c r="M863"/>
  <c r="K863"/>
  <c r="J863"/>
  <c r="I863"/>
  <c r="H863"/>
  <c r="U862"/>
  <c r="R862"/>
  <c r="O862"/>
  <c r="L862"/>
  <c r="U861"/>
  <c r="R861"/>
  <c r="O861"/>
  <c r="L861"/>
  <c r="U860"/>
  <c r="R860"/>
  <c r="O860"/>
  <c r="L860"/>
  <c r="T859"/>
  <c r="S859"/>
  <c r="Q859"/>
  <c r="P859"/>
  <c r="N859"/>
  <c r="M859"/>
  <c r="K859"/>
  <c r="J859"/>
  <c r="I859"/>
  <c r="H859"/>
  <c r="T858"/>
  <c r="S858"/>
  <c r="Q858"/>
  <c r="P858"/>
  <c r="N858"/>
  <c r="M858"/>
  <c r="K858"/>
  <c r="J858"/>
  <c r="I858"/>
  <c r="H858"/>
  <c r="U857"/>
  <c r="R857"/>
  <c r="O857"/>
  <c r="L857"/>
  <c r="U856"/>
  <c r="R856"/>
  <c r="O856"/>
  <c r="L856"/>
  <c r="U855"/>
  <c r="R855"/>
  <c r="O855"/>
  <c r="L855"/>
  <c r="T854"/>
  <c r="S854"/>
  <c r="Q854"/>
  <c r="P854"/>
  <c r="N854"/>
  <c r="M854"/>
  <c r="K854"/>
  <c r="J854"/>
  <c r="I854"/>
  <c r="H854"/>
  <c r="U853"/>
  <c r="R853"/>
  <c r="O853"/>
  <c r="L853"/>
  <c r="U852"/>
  <c r="R852"/>
  <c r="O852"/>
  <c r="L852"/>
  <c r="T851"/>
  <c r="S851"/>
  <c r="Q851"/>
  <c r="P851"/>
  <c r="N851"/>
  <c r="M851"/>
  <c r="K851"/>
  <c r="J851"/>
  <c r="I851"/>
  <c r="H851"/>
  <c r="U850"/>
  <c r="R850"/>
  <c r="O850"/>
  <c r="L850"/>
  <c r="U849"/>
  <c r="R849"/>
  <c r="O849"/>
  <c r="L849"/>
  <c r="U848"/>
  <c r="R848"/>
  <c r="O848"/>
  <c r="L848"/>
  <c r="T847"/>
  <c r="S847"/>
  <c r="Q847"/>
  <c r="P847"/>
  <c r="N847"/>
  <c r="M847"/>
  <c r="K847"/>
  <c r="J847"/>
  <c r="I847"/>
  <c r="H847"/>
  <c r="U846"/>
  <c r="R846"/>
  <c r="O846"/>
  <c r="L846"/>
  <c r="U845"/>
  <c r="R845"/>
  <c r="O845"/>
  <c r="L845"/>
  <c r="T844"/>
  <c r="S844"/>
  <c r="Q844"/>
  <c r="P844"/>
  <c r="N844"/>
  <c r="M844"/>
  <c r="K844"/>
  <c r="J844"/>
  <c r="I844"/>
  <c r="H844"/>
  <c r="U843"/>
  <c r="R843"/>
  <c r="O843"/>
  <c r="L843"/>
  <c r="U842"/>
  <c r="R842"/>
  <c r="O842"/>
  <c r="L842"/>
  <c r="U841"/>
  <c r="R841"/>
  <c r="O841"/>
  <c r="L841"/>
  <c r="T840"/>
  <c r="S840"/>
  <c r="Q840"/>
  <c r="P840"/>
  <c r="N840"/>
  <c r="M840"/>
  <c r="K840"/>
  <c r="J840"/>
  <c r="I840"/>
  <c r="H840"/>
  <c r="U839"/>
  <c r="R839"/>
  <c r="O839"/>
  <c r="L839"/>
  <c r="U838"/>
  <c r="R838"/>
  <c r="O838"/>
  <c r="L838"/>
  <c r="U837"/>
  <c r="R837"/>
  <c r="O837"/>
  <c r="L837"/>
  <c r="T836"/>
  <c r="S836"/>
  <c r="Q836"/>
  <c r="P836"/>
  <c r="N836"/>
  <c r="M836"/>
  <c r="K836"/>
  <c r="J836"/>
  <c r="I836"/>
  <c r="H836"/>
  <c r="T835"/>
  <c r="S835"/>
  <c r="Q835"/>
  <c r="P835"/>
  <c r="N835"/>
  <c r="M835"/>
  <c r="K835"/>
  <c r="J835"/>
  <c r="I835"/>
  <c r="H835"/>
  <c r="U834"/>
  <c r="R834"/>
  <c r="O834"/>
  <c r="L834"/>
  <c r="U833"/>
  <c r="R833"/>
  <c r="O833"/>
  <c r="L833"/>
  <c r="U832"/>
  <c r="R832"/>
  <c r="O832"/>
  <c r="L832"/>
  <c r="T831"/>
  <c r="S831"/>
  <c r="Q831"/>
  <c r="P831"/>
  <c r="N831"/>
  <c r="M831"/>
  <c r="K831"/>
  <c r="J831"/>
  <c r="I831"/>
  <c r="H831"/>
  <c r="U830"/>
  <c r="R830"/>
  <c r="O830"/>
  <c r="L830"/>
  <c r="U829"/>
  <c r="R829"/>
  <c r="O829"/>
  <c r="L829"/>
  <c r="T828"/>
  <c r="S828"/>
  <c r="Q828"/>
  <c r="P828"/>
  <c r="N828"/>
  <c r="M828"/>
  <c r="K828"/>
  <c r="J828"/>
  <c r="I828"/>
  <c r="H828"/>
  <c r="U827"/>
  <c r="R827"/>
  <c r="O827"/>
  <c r="L827"/>
  <c r="U826"/>
  <c r="R826"/>
  <c r="O826"/>
  <c r="L826"/>
  <c r="U825"/>
  <c r="R825"/>
  <c r="O825"/>
  <c r="L825"/>
  <c r="T824"/>
  <c r="S824"/>
  <c r="Q824"/>
  <c r="P824"/>
  <c r="N824"/>
  <c r="M824"/>
  <c r="K824"/>
  <c r="J824"/>
  <c r="I824"/>
  <c r="H824"/>
  <c r="U823"/>
  <c r="R823"/>
  <c r="O823"/>
  <c r="L823"/>
  <c r="U822"/>
  <c r="R822"/>
  <c r="O822"/>
  <c r="L822"/>
  <c r="U821"/>
  <c r="R821"/>
  <c r="O821"/>
  <c r="L821"/>
  <c r="T820"/>
  <c r="S820"/>
  <c r="Q820"/>
  <c r="P820"/>
  <c r="N820"/>
  <c r="M820"/>
  <c r="K820"/>
  <c r="J820"/>
  <c r="I820"/>
  <c r="H820"/>
  <c r="U819"/>
  <c r="R819"/>
  <c r="O819"/>
  <c r="L819"/>
  <c r="U818"/>
  <c r="R818"/>
  <c r="O818"/>
  <c r="L818"/>
  <c r="T817"/>
  <c r="S817"/>
  <c r="Q817"/>
  <c r="P817"/>
  <c r="N817"/>
  <c r="M817"/>
  <c r="K817"/>
  <c r="J817"/>
  <c r="I817"/>
  <c r="H817"/>
  <c r="U816"/>
  <c r="R816"/>
  <c r="O816"/>
  <c r="L816"/>
  <c r="U815"/>
  <c r="R815"/>
  <c r="O815"/>
  <c r="L815"/>
  <c r="T814"/>
  <c r="S814"/>
  <c r="Q814"/>
  <c r="P814"/>
  <c r="N814"/>
  <c r="M814"/>
  <c r="K814"/>
  <c r="J814"/>
  <c r="I814"/>
  <c r="H814"/>
  <c r="U813"/>
  <c r="R813"/>
  <c r="O813"/>
  <c r="L813"/>
  <c r="U812"/>
  <c r="R812"/>
  <c r="O812"/>
  <c r="L812"/>
  <c r="T811"/>
  <c r="S811"/>
  <c r="Q811"/>
  <c r="P811"/>
  <c r="N811"/>
  <c r="M811"/>
  <c r="K811"/>
  <c r="J811"/>
  <c r="I811"/>
  <c r="H811"/>
  <c r="U810"/>
  <c r="R810"/>
  <c r="O810"/>
  <c r="L810"/>
  <c r="U809"/>
  <c r="R809"/>
  <c r="O809"/>
  <c r="L809"/>
  <c r="U808"/>
  <c r="R808"/>
  <c r="O808"/>
  <c r="L808"/>
  <c r="T807"/>
  <c r="S807"/>
  <c r="Q807"/>
  <c r="P807"/>
  <c r="N807"/>
  <c r="M807"/>
  <c r="K807"/>
  <c r="J807"/>
  <c r="I807"/>
  <c r="H807"/>
  <c r="U806"/>
  <c r="R806"/>
  <c r="O806"/>
  <c r="L806"/>
  <c r="U805"/>
  <c r="R805"/>
  <c r="O805"/>
  <c r="L805"/>
  <c r="U804"/>
  <c r="R804"/>
  <c r="O804"/>
  <c r="L804"/>
  <c r="T803"/>
  <c r="S803"/>
  <c r="Q803"/>
  <c r="P803"/>
  <c r="N803"/>
  <c r="M803"/>
  <c r="K803"/>
  <c r="J803"/>
  <c r="I803"/>
  <c r="H803"/>
  <c r="U802"/>
  <c r="R802"/>
  <c r="O802"/>
  <c r="L802"/>
  <c r="U801"/>
  <c r="R801"/>
  <c r="O801"/>
  <c r="L801"/>
  <c r="U800"/>
  <c r="R800"/>
  <c r="O800"/>
  <c r="L800"/>
  <c r="T799"/>
  <c r="S799"/>
  <c r="Q799"/>
  <c r="P799"/>
  <c r="N799"/>
  <c r="M799"/>
  <c r="K799"/>
  <c r="J799"/>
  <c r="I799"/>
  <c r="H799"/>
  <c r="T798"/>
  <c r="S798"/>
  <c r="Q798"/>
  <c r="P798"/>
  <c r="N798"/>
  <c r="M798"/>
  <c r="K798"/>
  <c r="J798"/>
  <c r="I798"/>
  <c r="H798"/>
  <c r="U797"/>
  <c r="R797"/>
  <c r="O797"/>
  <c r="L797"/>
  <c r="U796"/>
  <c r="R796"/>
  <c r="O796"/>
  <c r="L796"/>
  <c r="T795"/>
  <c r="S795"/>
  <c r="Q795"/>
  <c r="P795"/>
  <c r="N795"/>
  <c r="M795"/>
  <c r="K795"/>
  <c r="J795"/>
  <c r="I795"/>
  <c r="H795"/>
  <c r="U794"/>
  <c r="R794"/>
  <c r="O794"/>
  <c r="L794"/>
  <c r="U793"/>
  <c r="R793"/>
  <c r="O793"/>
  <c r="L793"/>
  <c r="T792"/>
  <c r="S792"/>
  <c r="Q792"/>
  <c r="P792"/>
  <c r="N792"/>
  <c r="M792"/>
  <c r="K792"/>
  <c r="J792"/>
  <c r="I792"/>
  <c r="H792"/>
  <c r="U791"/>
  <c r="R791"/>
  <c r="O791"/>
  <c r="L791"/>
  <c r="U790"/>
  <c r="R790"/>
  <c r="O790"/>
  <c r="L790"/>
  <c r="T789"/>
  <c r="S789"/>
  <c r="Q789"/>
  <c r="P789"/>
  <c r="N789"/>
  <c r="M789"/>
  <c r="K789"/>
  <c r="J789"/>
  <c r="I789"/>
  <c r="H789"/>
  <c r="U788"/>
  <c r="R788"/>
  <c r="O788"/>
  <c r="L788"/>
  <c r="U787"/>
  <c r="R787"/>
  <c r="O787"/>
  <c r="L787"/>
  <c r="T786"/>
  <c r="S786"/>
  <c r="Q786"/>
  <c r="P786"/>
  <c r="N786"/>
  <c r="M786"/>
  <c r="K786"/>
  <c r="J786"/>
  <c r="I786"/>
  <c r="H786"/>
  <c r="U785"/>
  <c r="R785"/>
  <c r="O785"/>
  <c r="L785"/>
  <c r="U784"/>
  <c r="R784"/>
  <c r="O784"/>
  <c r="L784"/>
  <c r="T783"/>
  <c r="S783"/>
  <c r="Q783"/>
  <c r="P783"/>
  <c r="N783"/>
  <c r="M783"/>
  <c r="K783"/>
  <c r="J783"/>
  <c r="I783"/>
  <c r="H783"/>
  <c r="U782"/>
  <c r="R782"/>
  <c r="O782"/>
  <c r="L782"/>
  <c r="U781"/>
  <c r="R781"/>
  <c r="O781"/>
  <c r="L781"/>
  <c r="T780"/>
  <c r="S780"/>
  <c r="Q780"/>
  <c r="P780"/>
  <c r="N780"/>
  <c r="M780"/>
  <c r="K780"/>
  <c r="J780"/>
  <c r="I780"/>
  <c r="H780"/>
  <c r="U779"/>
  <c r="R779"/>
  <c r="O779"/>
  <c r="L779"/>
  <c r="U778"/>
  <c r="R778"/>
  <c r="O778"/>
  <c r="L778"/>
  <c r="T777"/>
  <c r="S777"/>
  <c r="Q777"/>
  <c r="P777"/>
  <c r="N777"/>
  <c r="M777"/>
  <c r="K777"/>
  <c r="J777"/>
  <c r="I777"/>
  <c r="H777"/>
  <c r="U776"/>
  <c r="R776"/>
  <c r="O776"/>
  <c r="L776"/>
  <c r="U775"/>
  <c r="R775"/>
  <c r="O775"/>
  <c r="L775"/>
  <c r="T774"/>
  <c r="S774"/>
  <c r="Q774"/>
  <c r="P774"/>
  <c r="N774"/>
  <c r="M774"/>
  <c r="K774"/>
  <c r="J774"/>
  <c r="I774"/>
  <c r="H774"/>
  <c r="U773"/>
  <c r="R773"/>
  <c r="O773"/>
  <c r="L773"/>
  <c r="U772"/>
  <c r="R772"/>
  <c r="O772"/>
  <c r="L772"/>
  <c r="T771"/>
  <c r="S771"/>
  <c r="Q771"/>
  <c r="P771"/>
  <c r="N771"/>
  <c r="M771"/>
  <c r="K771"/>
  <c r="J771"/>
  <c r="I771"/>
  <c r="H771"/>
  <c r="U770"/>
  <c r="R770"/>
  <c r="O770"/>
  <c r="L770"/>
  <c r="U769"/>
  <c r="R769"/>
  <c r="O769"/>
  <c r="L769"/>
  <c r="T768"/>
  <c r="S768"/>
  <c r="Q768"/>
  <c r="P768"/>
  <c r="N768"/>
  <c r="M768"/>
  <c r="K768"/>
  <c r="J768"/>
  <c r="I768"/>
  <c r="H768"/>
  <c r="U767"/>
  <c r="R767"/>
  <c r="O767"/>
  <c r="L767"/>
  <c r="U766"/>
  <c r="R766"/>
  <c r="O766"/>
  <c r="L766"/>
  <c r="U765"/>
  <c r="R765"/>
  <c r="O765"/>
  <c r="L765"/>
  <c r="U764"/>
  <c r="R764"/>
  <c r="O764"/>
  <c r="L764"/>
  <c r="U763"/>
  <c r="R763"/>
  <c r="O763"/>
  <c r="L763"/>
  <c r="T762"/>
  <c r="S762"/>
  <c r="Q762"/>
  <c r="P762"/>
  <c r="N762"/>
  <c r="M762"/>
  <c r="K762"/>
  <c r="J762"/>
  <c r="I762"/>
  <c r="H762"/>
  <c r="U761"/>
  <c r="R761"/>
  <c r="O761"/>
  <c r="L761"/>
  <c r="U760"/>
  <c r="R760"/>
  <c r="O760"/>
  <c r="L760"/>
  <c r="T759"/>
  <c r="S759"/>
  <c r="Q759"/>
  <c r="P759"/>
  <c r="N759"/>
  <c r="M759"/>
  <c r="K759"/>
  <c r="J759"/>
  <c r="I759"/>
  <c r="H759"/>
  <c r="T758"/>
  <c r="S758"/>
  <c r="Q758"/>
  <c r="P758"/>
  <c r="N758"/>
  <c r="M758"/>
  <c r="K758"/>
  <c r="J758"/>
  <c r="I758"/>
  <c r="H758"/>
  <c r="T757"/>
  <c r="S757"/>
  <c r="Q757"/>
  <c r="P757"/>
  <c r="N757"/>
  <c r="M757"/>
  <c r="K757"/>
  <c r="J757"/>
  <c r="I757"/>
  <c r="H757"/>
  <c r="T756"/>
  <c r="S756"/>
  <c r="Q756"/>
  <c r="P756"/>
  <c r="N756"/>
  <c r="M756"/>
  <c r="K756"/>
  <c r="J756"/>
  <c r="I756"/>
  <c r="H756"/>
  <c r="U755"/>
  <c r="R755"/>
  <c r="O755"/>
  <c r="L755"/>
  <c r="T754"/>
  <c r="S754"/>
  <c r="Q754"/>
  <c r="P754"/>
  <c r="N754"/>
  <c r="M754"/>
  <c r="K754"/>
  <c r="J754"/>
  <c r="I754"/>
  <c r="H754"/>
  <c r="T753"/>
  <c r="S753"/>
  <c r="Q753"/>
  <c r="P753"/>
  <c r="N753"/>
  <c r="M753"/>
  <c r="K753"/>
  <c r="J753"/>
  <c r="I753"/>
  <c r="H753"/>
  <c r="U752"/>
  <c r="R752"/>
  <c r="O752"/>
  <c r="L752"/>
  <c r="U751"/>
  <c r="R751"/>
  <c r="O751"/>
  <c r="L751"/>
  <c r="U750"/>
  <c r="R750"/>
  <c r="O750"/>
  <c r="L750"/>
  <c r="T749"/>
  <c r="S749"/>
  <c r="Q749"/>
  <c r="P749"/>
  <c r="N749"/>
  <c r="M749"/>
  <c r="K749"/>
  <c r="J749"/>
  <c r="I749"/>
  <c r="H749"/>
  <c r="U748"/>
  <c r="R748"/>
  <c r="O748"/>
  <c r="L748"/>
  <c r="T747"/>
  <c r="S747"/>
  <c r="Q747"/>
  <c r="P747"/>
  <c r="N747"/>
  <c r="M747"/>
  <c r="K747"/>
  <c r="J747"/>
  <c r="I747"/>
  <c r="H747"/>
  <c r="U744"/>
  <c r="R744"/>
  <c r="O744"/>
  <c r="L744"/>
  <c r="T743"/>
  <c r="S743"/>
  <c r="Q743"/>
  <c r="P743"/>
  <c r="N743"/>
  <c r="M743"/>
  <c r="K743"/>
  <c r="J743"/>
  <c r="I743"/>
  <c r="H743"/>
  <c r="T742"/>
  <c r="S742"/>
  <c r="Q742"/>
  <c r="P742"/>
  <c r="N742"/>
  <c r="M742"/>
  <c r="K742"/>
  <c r="J742"/>
  <c r="I742"/>
  <c r="H742"/>
  <c r="U741"/>
  <c r="R741"/>
  <c r="O741"/>
  <c r="L741"/>
  <c r="U740"/>
  <c r="R740"/>
  <c r="O740"/>
  <c r="L740"/>
  <c r="U739"/>
  <c r="R739"/>
  <c r="O739"/>
  <c r="L739"/>
  <c r="T738"/>
  <c r="S738"/>
  <c r="Q738"/>
  <c r="P738"/>
  <c r="N738"/>
  <c r="M738"/>
  <c r="K738"/>
  <c r="J738"/>
  <c r="I738"/>
  <c r="H738"/>
  <c r="U737"/>
  <c r="R737"/>
  <c r="O737"/>
  <c r="L737"/>
  <c r="U736"/>
  <c r="R736"/>
  <c r="O736"/>
  <c r="L736"/>
  <c r="T734"/>
  <c r="S734"/>
  <c r="Q734"/>
  <c r="P734"/>
  <c r="N734"/>
  <c r="M734"/>
  <c r="K734"/>
  <c r="J734"/>
  <c r="I734"/>
  <c r="H734"/>
  <c r="U733"/>
  <c r="R733"/>
  <c r="O733"/>
  <c r="L733"/>
  <c r="T732"/>
  <c r="S732"/>
  <c r="Q732"/>
  <c r="P732"/>
  <c r="N732"/>
  <c r="M732"/>
  <c r="K732"/>
  <c r="J732"/>
  <c r="I732"/>
  <c r="H732"/>
  <c r="U731"/>
  <c r="R731"/>
  <c r="O731"/>
  <c r="L731"/>
  <c r="U730"/>
  <c r="R730"/>
  <c r="O730"/>
  <c r="L730"/>
  <c r="T729"/>
  <c r="S729"/>
  <c r="Q729"/>
  <c r="P729"/>
  <c r="N729"/>
  <c r="M729"/>
  <c r="K729"/>
  <c r="J729"/>
  <c r="I729"/>
  <c r="H729"/>
  <c r="U728"/>
  <c r="R728"/>
  <c r="O728"/>
  <c r="L728"/>
  <c r="U727"/>
  <c r="R727"/>
  <c r="O727"/>
  <c r="L727"/>
  <c r="T726"/>
  <c r="S726"/>
  <c r="Q726"/>
  <c r="P726"/>
  <c r="N726"/>
  <c r="M726"/>
  <c r="K726"/>
  <c r="J726"/>
  <c r="I726"/>
  <c r="H726"/>
  <c r="U725"/>
  <c r="R725"/>
  <c r="O725"/>
  <c r="L725"/>
  <c r="U724"/>
  <c r="R724"/>
  <c r="O724"/>
  <c r="L724"/>
  <c r="T723"/>
  <c r="S723"/>
  <c r="Q723"/>
  <c r="P723"/>
  <c r="N723"/>
  <c r="M723"/>
  <c r="K723"/>
  <c r="J723"/>
  <c r="I723"/>
  <c r="H723"/>
  <c r="U722"/>
  <c r="R722"/>
  <c r="O722"/>
  <c r="L722"/>
  <c r="T721"/>
  <c r="S721"/>
  <c r="Q721"/>
  <c r="P721"/>
  <c r="N721"/>
  <c r="M721"/>
  <c r="K721"/>
  <c r="J721"/>
  <c r="I721"/>
  <c r="H721"/>
  <c r="T720"/>
  <c r="S720"/>
  <c r="Q720"/>
  <c r="P720"/>
  <c r="N720"/>
  <c r="M720"/>
  <c r="K720"/>
  <c r="J720"/>
  <c r="I720"/>
  <c r="H720"/>
  <c r="T719"/>
  <c r="S719"/>
  <c r="Q719"/>
  <c r="P719"/>
  <c r="N719"/>
  <c r="M719"/>
  <c r="K719"/>
  <c r="J719"/>
  <c r="I719"/>
  <c r="H719"/>
  <c r="U718"/>
  <c r="R718"/>
  <c r="O718"/>
  <c r="L718"/>
  <c r="U717"/>
  <c r="R717"/>
  <c r="O717"/>
  <c r="L717"/>
  <c r="T716"/>
  <c r="S716"/>
  <c r="Q716"/>
  <c r="P716"/>
  <c r="N716"/>
  <c r="M716"/>
  <c r="K716"/>
  <c r="J716"/>
  <c r="I716"/>
  <c r="H716"/>
  <c r="U715"/>
  <c r="R715"/>
  <c r="O715"/>
  <c r="L715"/>
  <c r="T714"/>
  <c r="S714"/>
  <c r="Q714"/>
  <c r="P714"/>
  <c r="N714"/>
  <c r="M714"/>
  <c r="K714"/>
  <c r="J714"/>
  <c r="I714"/>
  <c r="H714"/>
  <c r="U713"/>
  <c r="R713"/>
  <c r="O713"/>
  <c r="L713"/>
  <c r="T712"/>
  <c r="S712"/>
  <c r="Q712"/>
  <c r="P712"/>
  <c r="N712"/>
  <c r="M712"/>
  <c r="K712"/>
  <c r="J712"/>
  <c r="I712"/>
  <c r="H712"/>
  <c r="U711"/>
  <c r="R711"/>
  <c r="O711"/>
  <c r="L711"/>
  <c r="U710"/>
  <c r="R710"/>
  <c r="O710"/>
  <c r="L710"/>
  <c r="T709"/>
  <c r="S709"/>
  <c r="Q709"/>
  <c r="P709"/>
  <c r="N709"/>
  <c r="M709"/>
  <c r="K709"/>
  <c r="J709"/>
  <c r="I709"/>
  <c r="H709"/>
  <c r="U708"/>
  <c r="R708"/>
  <c r="O708"/>
  <c r="L708"/>
  <c r="T707"/>
  <c r="S707"/>
  <c r="Q707"/>
  <c r="P707"/>
  <c r="N707"/>
  <c r="M707"/>
  <c r="K707"/>
  <c r="J707"/>
  <c r="I707"/>
  <c r="H707"/>
  <c r="U706"/>
  <c r="R706"/>
  <c r="O706"/>
  <c r="L706"/>
  <c r="T705"/>
  <c r="S705"/>
  <c r="Q705"/>
  <c r="P705"/>
  <c r="N705"/>
  <c r="M705"/>
  <c r="K705"/>
  <c r="J705"/>
  <c r="I705"/>
  <c r="H705"/>
  <c r="U704"/>
  <c r="R704"/>
  <c r="O704"/>
  <c r="L704"/>
  <c r="U703"/>
  <c r="R703"/>
  <c r="O703"/>
  <c r="L703"/>
  <c r="T702"/>
  <c r="S702"/>
  <c r="Q702"/>
  <c r="P702"/>
  <c r="N702"/>
  <c r="M702"/>
  <c r="K702"/>
  <c r="J702"/>
  <c r="I702"/>
  <c r="H702"/>
  <c r="U701"/>
  <c r="R701"/>
  <c r="O701"/>
  <c r="L701"/>
  <c r="T700"/>
  <c r="S700"/>
  <c r="Q700"/>
  <c r="P700"/>
  <c r="N700"/>
  <c r="M700"/>
  <c r="K700"/>
  <c r="J700"/>
  <c r="I700"/>
  <c r="H700"/>
  <c r="U699"/>
  <c r="R699"/>
  <c r="O699"/>
  <c r="L699"/>
  <c r="T698"/>
  <c r="S698"/>
  <c r="Q698"/>
  <c r="P698"/>
  <c r="N698"/>
  <c r="M698"/>
  <c r="K698"/>
  <c r="J698"/>
  <c r="I698"/>
  <c r="H698"/>
  <c r="U697"/>
  <c r="R697"/>
  <c r="O697"/>
  <c r="L697"/>
  <c r="T696"/>
  <c r="S696"/>
  <c r="Q696"/>
  <c r="P696"/>
  <c r="N696"/>
  <c r="M696"/>
  <c r="K696"/>
  <c r="J696"/>
  <c r="I696"/>
  <c r="H696"/>
  <c r="T695"/>
  <c r="S695"/>
  <c r="Q695"/>
  <c r="P695"/>
  <c r="N695"/>
  <c r="M695"/>
  <c r="K695"/>
  <c r="J695"/>
  <c r="I695"/>
  <c r="H695"/>
  <c r="T694"/>
  <c r="S694"/>
  <c r="Q694"/>
  <c r="P694"/>
  <c r="N694"/>
  <c r="M694"/>
  <c r="K694"/>
  <c r="J694"/>
  <c r="I694"/>
  <c r="H694"/>
  <c r="U693"/>
  <c r="R693"/>
  <c r="O693"/>
  <c r="L693"/>
  <c r="T692"/>
  <c r="S692"/>
  <c r="Q692"/>
  <c r="P692"/>
  <c r="N692"/>
  <c r="M692"/>
  <c r="K692"/>
  <c r="J692"/>
  <c r="I692"/>
  <c r="H692"/>
  <c r="U691"/>
  <c r="R691"/>
  <c r="O691"/>
  <c r="L691"/>
  <c r="T690"/>
  <c r="S690"/>
  <c r="Q690"/>
  <c r="P690"/>
  <c r="N690"/>
  <c r="M690"/>
  <c r="K690"/>
  <c r="J690"/>
  <c r="I690"/>
  <c r="H690"/>
  <c r="U689"/>
  <c r="R689"/>
  <c r="O689"/>
  <c r="L689"/>
  <c r="U688"/>
  <c r="R688"/>
  <c r="O688"/>
  <c r="L688"/>
  <c r="T687"/>
  <c r="S687"/>
  <c r="Q687"/>
  <c r="P687"/>
  <c r="N687"/>
  <c r="M687"/>
  <c r="K687"/>
  <c r="J687"/>
  <c r="I687"/>
  <c r="H687"/>
  <c r="U686"/>
  <c r="R686"/>
  <c r="O686"/>
  <c r="L686"/>
  <c r="U685"/>
  <c r="R685"/>
  <c r="O685"/>
  <c r="L685"/>
  <c r="U684"/>
  <c r="R684"/>
  <c r="O684"/>
  <c r="L684"/>
  <c r="U683"/>
  <c r="R683"/>
  <c r="O683"/>
  <c r="L683"/>
  <c r="T682"/>
  <c r="S682"/>
  <c r="Q682"/>
  <c r="P682"/>
  <c r="N682"/>
  <c r="M682"/>
  <c r="K682"/>
  <c r="J682"/>
  <c r="I682"/>
  <c r="H682"/>
  <c r="U681"/>
  <c r="R681"/>
  <c r="O681"/>
  <c r="L681"/>
  <c r="T680"/>
  <c r="S680"/>
  <c r="Q680"/>
  <c r="P680"/>
  <c r="N680"/>
  <c r="M680"/>
  <c r="K680"/>
  <c r="J680"/>
  <c r="I680"/>
  <c r="H680"/>
  <c r="U679"/>
  <c r="R679"/>
  <c r="O679"/>
  <c r="L679"/>
  <c r="U678"/>
  <c r="R678"/>
  <c r="O678"/>
  <c r="L678"/>
  <c r="T677"/>
  <c r="S677"/>
  <c r="Q677"/>
  <c r="P677"/>
  <c r="N677"/>
  <c r="M677"/>
  <c r="K677"/>
  <c r="J677"/>
  <c r="I677"/>
  <c r="H677"/>
  <c r="U676"/>
  <c r="R676"/>
  <c r="O676"/>
  <c r="L676"/>
  <c r="U675"/>
  <c r="R675"/>
  <c r="O675"/>
  <c r="L675"/>
  <c r="T674"/>
  <c r="S674"/>
  <c r="Q674"/>
  <c r="P674"/>
  <c r="N674"/>
  <c r="M674"/>
  <c r="K674"/>
  <c r="J674"/>
  <c r="I674"/>
  <c r="H674"/>
  <c r="T673"/>
  <c r="S673"/>
  <c r="Q673"/>
  <c r="P673"/>
  <c r="N673"/>
  <c r="M673"/>
  <c r="K673"/>
  <c r="J673"/>
  <c r="I673"/>
  <c r="H673"/>
  <c r="T672"/>
  <c r="S672"/>
  <c r="Q672"/>
  <c r="P672"/>
  <c r="N672"/>
  <c r="M672"/>
  <c r="K672"/>
  <c r="J672"/>
  <c r="I672"/>
  <c r="H672"/>
  <c r="U671"/>
  <c r="R671"/>
  <c r="O671"/>
  <c r="L671"/>
  <c r="U670"/>
  <c r="R670"/>
  <c r="O670"/>
  <c r="L670"/>
  <c r="U669"/>
  <c r="R669"/>
  <c r="O669"/>
  <c r="L669"/>
  <c r="U668"/>
  <c r="R668"/>
  <c r="O668"/>
  <c r="L668"/>
  <c r="U667"/>
  <c r="R667"/>
  <c r="O667"/>
  <c r="L667"/>
  <c r="U666"/>
  <c r="R666"/>
  <c r="O666"/>
  <c r="L666"/>
  <c r="U665"/>
  <c r="R665"/>
  <c r="O665"/>
  <c r="L665"/>
  <c r="U664"/>
  <c r="R664"/>
  <c r="O664"/>
  <c r="L664"/>
  <c r="U663"/>
  <c r="R663"/>
  <c r="O663"/>
  <c r="L663"/>
  <c r="U662"/>
  <c r="R662"/>
  <c r="O662"/>
  <c r="L662"/>
  <c r="U661"/>
  <c r="R661"/>
  <c r="O661"/>
  <c r="L661"/>
  <c r="U660"/>
  <c r="R660"/>
  <c r="O660"/>
  <c r="L660"/>
  <c r="U659"/>
  <c r="R659"/>
  <c r="O659"/>
  <c r="L659"/>
  <c r="U658"/>
  <c r="R658"/>
  <c r="O658"/>
  <c r="L658"/>
  <c r="U657"/>
  <c r="R657"/>
  <c r="O657"/>
  <c r="L657"/>
  <c r="U656"/>
  <c r="R656"/>
  <c r="O656"/>
  <c r="L656"/>
  <c r="U655"/>
  <c r="R655"/>
  <c r="O655"/>
  <c r="L655"/>
  <c r="T654"/>
  <c r="S654"/>
  <c r="Q654"/>
  <c r="P654"/>
  <c r="N654"/>
  <c r="M654"/>
  <c r="K654"/>
  <c r="J654"/>
  <c r="I654"/>
  <c r="H654"/>
  <c r="T653"/>
  <c r="S653"/>
  <c r="Q653"/>
  <c r="P653"/>
  <c r="N653"/>
  <c r="M653"/>
  <c r="K653"/>
  <c r="J653"/>
  <c r="I653"/>
  <c r="H653"/>
  <c r="U652"/>
  <c r="R652"/>
  <c r="O652"/>
  <c r="L652"/>
  <c r="U651"/>
  <c r="R651"/>
  <c r="O651"/>
  <c r="L651"/>
  <c r="T650"/>
  <c r="S650"/>
  <c r="Q650"/>
  <c r="P650"/>
  <c r="N650"/>
  <c r="M650"/>
  <c r="K650"/>
  <c r="J650"/>
  <c r="I650"/>
  <c r="H650"/>
  <c r="U649"/>
  <c r="R649"/>
  <c r="O649"/>
  <c r="L649"/>
  <c r="T648"/>
  <c r="S648"/>
  <c r="Q648"/>
  <c r="P648"/>
  <c r="N648"/>
  <c r="M648"/>
  <c r="K648"/>
  <c r="J648"/>
  <c r="I648"/>
  <c r="H648"/>
  <c r="U647"/>
  <c r="R647"/>
  <c r="O647"/>
  <c r="L647"/>
  <c r="U646"/>
  <c r="R646"/>
  <c r="O646"/>
  <c r="L646"/>
  <c r="U645"/>
  <c r="R645"/>
  <c r="O645"/>
  <c r="L645"/>
  <c r="U644"/>
  <c r="R644"/>
  <c r="O644"/>
  <c r="L644"/>
  <c r="U643"/>
  <c r="R643"/>
  <c r="O643"/>
  <c r="L643"/>
  <c r="U642"/>
  <c r="R642"/>
  <c r="O642"/>
  <c r="L642"/>
  <c r="T641"/>
  <c r="S641"/>
  <c r="Q641"/>
  <c r="P641"/>
  <c r="N641"/>
  <c r="M641"/>
  <c r="K641"/>
  <c r="J641"/>
  <c r="I641"/>
  <c r="H641"/>
  <c r="U640"/>
  <c r="R640"/>
  <c r="O640"/>
  <c r="L640"/>
  <c r="T639"/>
  <c r="S639"/>
  <c r="Q639"/>
  <c r="P639"/>
  <c r="N639"/>
  <c r="M639"/>
  <c r="K639"/>
  <c r="J639"/>
  <c r="I639"/>
  <c r="H639"/>
  <c r="U638"/>
  <c r="R638"/>
  <c r="O638"/>
  <c r="L638"/>
  <c r="T637"/>
  <c r="S637"/>
  <c r="Q637"/>
  <c r="P637"/>
  <c r="N637"/>
  <c r="M637"/>
  <c r="K637"/>
  <c r="J637"/>
  <c r="I637"/>
  <c r="H637"/>
  <c r="U636"/>
  <c r="R636"/>
  <c r="O636"/>
  <c r="L636"/>
  <c r="U635"/>
  <c r="R635"/>
  <c r="O635"/>
  <c r="L635"/>
  <c r="U634"/>
  <c r="R634"/>
  <c r="O634"/>
  <c r="L634"/>
  <c r="T633"/>
  <c r="S633"/>
  <c r="Q633"/>
  <c r="P633"/>
  <c r="N633"/>
  <c r="M633"/>
  <c r="K633"/>
  <c r="J633"/>
  <c r="I633"/>
  <c r="H633"/>
  <c r="U632"/>
  <c r="R632"/>
  <c r="O632"/>
  <c r="L632"/>
  <c r="U631"/>
  <c r="R631"/>
  <c r="O631"/>
  <c r="L631"/>
  <c r="U630"/>
  <c r="R630"/>
  <c r="O630"/>
  <c r="L630"/>
  <c r="T629"/>
  <c r="S629"/>
  <c r="Q629"/>
  <c r="P629"/>
  <c r="N629"/>
  <c r="M629"/>
  <c r="K629"/>
  <c r="J629"/>
  <c r="I629"/>
  <c r="H629"/>
  <c r="U628"/>
  <c r="R628"/>
  <c r="O628"/>
  <c r="L628"/>
  <c r="U627"/>
  <c r="R627"/>
  <c r="O627"/>
  <c r="L627"/>
  <c r="U626"/>
  <c r="R626"/>
  <c r="O626"/>
  <c r="L626"/>
  <c r="U625"/>
  <c r="R625"/>
  <c r="O625"/>
  <c r="L625"/>
  <c r="V1440"/>
  <c r="W1440" s="1"/>
  <c r="U624"/>
  <c r="R624"/>
  <c r="O624"/>
  <c r="L624"/>
  <c r="T623"/>
  <c r="S623"/>
  <c r="Q623"/>
  <c r="P623"/>
  <c r="N623"/>
  <c r="M623"/>
  <c r="K623"/>
  <c r="J623"/>
  <c r="I623"/>
  <c r="H623"/>
  <c r="T622"/>
  <c r="S622"/>
  <c r="Q622"/>
  <c r="P622"/>
  <c r="N622"/>
  <c r="M622"/>
  <c r="K622"/>
  <c r="J622"/>
  <c r="I622"/>
  <c r="H622"/>
  <c r="T621"/>
  <c r="S621"/>
  <c r="Q621"/>
  <c r="P621"/>
  <c r="N621"/>
  <c r="M621"/>
  <c r="K621"/>
  <c r="J621"/>
  <c r="I621"/>
  <c r="H621"/>
  <c r="T620"/>
  <c r="S620"/>
  <c r="Q620"/>
  <c r="P620"/>
  <c r="N620"/>
  <c r="M620"/>
  <c r="K620"/>
  <c r="J620"/>
  <c r="I620"/>
  <c r="H620"/>
  <c r="U619"/>
  <c r="R619"/>
  <c r="O619"/>
  <c r="L619"/>
  <c r="U618"/>
  <c r="R618"/>
  <c r="O618"/>
  <c r="L618"/>
  <c r="U617"/>
  <c r="R617"/>
  <c r="O617"/>
  <c r="L617"/>
  <c r="U616"/>
  <c r="R616"/>
  <c r="O616"/>
  <c r="L616"/>
  <c r="U615"/>
  <c r="R615"/>
  <c r="O615"/>
  <c r="L615"/>
  <c r="T614"/>
  <c r="S614"/>
  <c r="Q614"/>
  <c r="P614"/>
  <c r="N614"/>
  <c r="M614"/>
  <c r="K614"/>
  <c r="J614"/>
  <c r="I614"/>
  <c r="H614"/>
  <c r="U613"/>
  <c r="R613"/>
  <c r="O613"/>
  <c r="L613"/>
  <c r="U612"/>
  <c r="R612"/>
  <c r="O612"/>
  <c r="L612"/>
  <c r="U611"/>
  <c r="R611"/>
  <c r="O611"/>
  <c r="L611"/>
  <c r="U610"/>
  <c r="R610"/>
  <c r="O610"/>
  <c r="L610"/>
  <c r="U609"/>
  <c r="R609"/>
  <c r="O609"/>
  <c r="L609"/>
  <c r="T608"/>
  <c r="S608"/>
  <c r="Q608"/>
  <c r="P608"/>
  <c r="N608"/>
  <c r="M608"/>
  <c r="K608"/>
  <c r="J608"/>
  <c r="I608"/>
  <c r="H608"/>
  <c r="U607"/>
  <c r="R607"/>
  <c r="O607"/>
  <c r="L607"/>
  <c r="U606"/>
  <c r="R606"/>
  <c r="O606"/>
  <c r="L606"/>
  <c r="U605"/>
  <c r="R605"/>
  <c r="O605"/>
  <c r="L605"/>
  <c r="U604"/>
  <c r="R604"/>
  <c r="O604"/>
  <c r="L604"/>
  <c r="U603"/>
  <c r="R603"/>
  <c r="O603"/>
  <c r="L603"/>
  <c r="U602"/>
  <c r="R602"/>
  <c r="O602"/>
  <c r="L602"/>
  <c r="U601"/>
  <c r="R601"/>
  <c r="O601"/>
  <c r="L601"/>
  <c r="U600"/>
  <c r="R600"/>
  <c r="O600"/>
  <c r="L600"/>
  <c r="U599"/>
  <c r="R599"/>
  <c r="O599"/>
  <c r="L599"/>
  <c r="U598"/>
  <c r="R598"/>
  <c r="O598"/>
  <c r="L598"/>
  <c r="U597"/>
  <c r="R597"/>
  <c r="O597"/>
  <c r="L597"/>
  <c r="U596"/>
  <c r="R596"/>
  <c r="O596"/>
  <c r="L596"/>
  <c r="T595"/>
  <c r="S595"/>
  <c r="Q595"/>
  <c r="P595"/>
  <c r="N595"/>
  <c r="M595"/>
  <c r="K595"/>
  <c r="J595"/>
  <c r="I595"/>
  <c r="H595"/>
  <c r="U594"/>
  <c r="R594"/>
  <c r="O594"/>
  <c r="L594"/>
  <c r="U593"/>
  <c r="R593"/>
  <c r="O593"/>
  <c r="L593"/>
  <c r="T592"/>
  <c r="S592"/>
  <c r="Q592"/>
  <c r="P592"/>
  <c r="N592"/>
  <c r="M592"/>
  <c r="K592"/>
  <c r="J592"/>
  <c r="I592"/>
  <c r="H592"/>
  <c r="U591"/>
  <c r="R591"/>
  <c r="O591"/>
  <c r="L591"/>
  <c r="U590"/>
  <c r="R590"/>
  <c r="O590"/>
  <c r="L590"/>
  <c r="U589"/>
  <c r="R589"/>
  <c r="O589"/>
  <c r="L589"/>
  <c r="U588"/>
  <c r="R588"/>
  <c r="O588"/>
  <c r="L588"/>
  <c r="T587"/>
  <c r="S587"/>
  <c r="Q587"/>
  <c r="P587"/>
  <c r="N587"/>
  <c r="M587"/>
  <c r="K587"/>
  <c r="J587"/>
  <c r="I587"/>
  <c r="H587"/>
  <c r="U586"/>
  <c r="R586"/>
  <c r="O586"/>
  <c r="L586"/>
  <c r="U585"/>
  <c r="R585"/>
  <c r="O585"/>
  <c r="L585"/>
  <c r="T584"/>
  <c r="S584"/>
  <c r="Q584"/>
  <c r="P584"/>
  <c r="N584"/>
  <c r="M584"/>
  <c r="K584"/>
  <c r="J584"/>
  <c r="I584"/>
  <c r="H584"/>
  <c r="U583"/>
  <c r="R583"/>
  <c r="O583"/>
  <c r="L583"/>
  <c r="T582"/>
  <c r="S582"/>
  <c r="Q582"/>
  <c r="P582"/>
  <c r="N582"/>
  <c r="M582"/>
  <c r="K582"/>
  <c r="J582"/>
  <c r="I582"/>
  <c r="H582"/>
  <c r="U581"/>
  <c r="R581"/>
  <c r="O581"/>
  <c r="L581"/>
  <c r="U580"/>
  <c r="R580"/>
  <c r="O580"/>
  <c r="L580"/>
  <c r="U579"/>
  <c r="R579"/>
  <c r="O579"/>
  <c r="L579"/>
  <c r="U578"/>
  <c r="R578"/>
  <c r="O578"/>
  <c r="L578"/>
  <c r="U577"/>
  <c r="R577"/>
  <c r="O577"/>
  <c r="L577"/>
  <c r="U576"/>
  <c r="R576"/>
  <c r="O576"/>
  <c r="L576"/>
  <c r="U575"/>
  <c r="R575"/>
  <c r="O575"/>
  <c r="L575"/>
  <c r="U574"/>
  <c r="R574"/>
  <c r="O574"/>
  <c r="L574"/>
  <c r="U573"/>
  <c r="R573"/>
  <c r="O573"/>
  <c r="L573"/>
  <c r="U572"/>
  <c r="R572"/>
  <c r="O572"/>
  <c r="L572"/>
  <c r="U571"/>
  <c r="R571"/>
  <c r="O571"/>
  <c r="L571"/>
  <c r="U570"/>
  <c r="R570"/>
  <c r="O570"/>
  <c r="L570"/>
  <c r="U569"/>
  <c r="R569"/>
  <c r="O569"/>
  <c r="L569"/>
  <c r="U568"/>
  <c r="R568"/>
  <c r="O568"/>
  <c r="L568"/>
  <c r="U567"/>
  <c r="R567"/>
  <c r="O567"/>
  <c r="L567"/>
  <c r="U566"/>
  <c r="R566"/>
  <c r="O566"/>
  <c r="L566"/>
  <c r="U565"/>
  <c r="R565"/>
  <c r="O565"/>
  <c r="L565"/>
  <c r="U564"/>
  <c r="R564"/>
  <c r="O564"/>
  <c r="L564"/>
  <c r="U563"/>
  <c r="R563"/>
  <c r="O563"/>
  <c r="L563"/>
  <c r="U561"/>
  <c r="R561"/>
  <c r="O561"/>
  <c r="L561"/>
  <c r="U560"/>
  <c r="R560"/>
  <c r="O560"/>
  <c r="L560"/>
  <c r="T559"/>
  <c r="S559"/>
  <c r="Q559"/>
  <c r="P559"/>
  <c r="N559"/>
  <c r="M559"/>
  <c r="K559"/>
  <c r="J559"/>
  <c r="I559"/>
  <c r="H559"/>
  <c r="U558"/>
  <c r="R558"/>
  <c r="O558"/>
  <c r="L558"/>
  <c r="T557"/>
  <c r="S557"/>
  <c r="Q557"/>
  <c r="P557"/>
  <c r="N557"/>
  <c r="M557"/>
  <c r="K557"/>
  <c r="J557"/>
  <c r="I557"/>
  <c r="H557"/>
  <c r="U556"/>
  <c r="R556"/>
  <c r="O556"/>
  <c r="L556"/>
  <c r="T555"/>
  <c r="S555"/>
  <c r="Q555"/>
  <c r="P555"/>
  <c r="N555"/>
  <c r="M555"/>
  <c r="K555"/>
  <c r="J555"/>
  <c r="I555"/>
  <c r="H555"/>
  <c r="U554"/>
  <c r="R554"/>
  <c r="O554"/>
  <c r="L554"/>
  <c r="U553"/>
  <c r="R553"/>
  <c r="O553"/>
  <c r="L553"/>
  <c r="U552"/>
  <c r="R552"/>
  <c r="O552"/>
  <c r="L552"/>
  <c r="U551"/>
  <c r="R551"/>
  <c r="O551"/>
  <c r="L551"/>
  <c r="U550"/>
  <c r="R550"/>
  <c r="O550"/>
  <c r="L550"/>
  <c r="U549"/>
  <c r="R549"/>
  <c r="O549"/>
  <c r="L549"/>
  <c r="T548"/>
  <c r="S548"/>
  <c r="Q548"/>
  <c r="P548"/>
  <c r="N548"/>
  <c r="M548"/>
  <c r="K548"/>
  <c r="J548"/>
  <c r="I548"/>
  <c r="H548"/>
  <c r="U547"/>
  <c r="R547"/>
  <c r="O547"/>
  <c r="L547"/>
  <c r="U546"/>
  <c r="R546"/>
  <c r="O546"/>
  <c r="L546"/>
  <c r="U545"/>
  <c r="R545"/>
  <c r="O545"/>
  <c r="L545"/>
  <c r="U543"/>
  <c r="R543"/>
  <c r="O543"/>
  <c r="L543"/>
  <c r="U541"/>
  <c r="R541"/>
  <c r="O541"/>
  <c r="L541"/>
  <c r="U540"/>
  <c r="R540"/>
  <c r="O540"/>
  <c r="L540"/>
  <c r="U539"/>
  <c r="R539"/>
  <c r="O539"/>
  <c r="L539"/>
  <c r="U538"/>
  <c r="R538"/>
  <c r="O538"/>
  <c r="L538"/>
  <c r="U537"/>
  <c r="R537"/>
  <c r="O537"/>
  <c r="L537"/>
  <c r="U536"/>
  <c r="R536"/>
  <c r="O536"/>
  <c r="L536"/>
  <c r="U535"/>
  <c r="R535"/>
  <c r="O535"/>
  <c r="L535"/>
  <c r="U533"/>
  <c r="R533"/>
  <c r="O533"/>
  <c r="L533"/>
  <c r="T532"/>
  <c r="S532"/>
  <c r="Q532"/>
  <c r="P532"/>
  <c r="N532"/>
  <c r="M532"/>
  <c r="K532"/>
  <c r="J532"/>
  <c r="I532"/>
  <c r="H532"/>
  <c r="U531"/>
  <c r="R531"/>
  <c r="O531"/>
  <c r="L531"/>
  <c r="U530"/>
  <c r="R530"/>
  <c r="O530"/>
  <c r="L530"/>
  <c r="U529"/>
  <c r="R529"/>
  <c r="O529"/>
  <c r="L529"/>
  <c r="U527"/>
  <c r="R527"/>
  <c r="O527"/>
  <c r="L527"/>
  <c r="U526"/>
  <c r="R526"/>
  <c r="O526"/>
  <c r="L526"/>
  <c r="U525"/>
  <c r="R525"/>
  <c r="O525"/>
  <c r="L525"/>
  <c r="T524"/>
  <c r="S524"/>
  <c r="Q524"/>
  <c r="P524"/>
  <c r="N524"/>
  <c r="M524"/>
  <c r="K524"/>
  <c r="J524"/>
  <c r="I524"/>
  <c r="H524"/>
  <c r="U523"/>
  <c r="R523"/>
  <c r="O523"/>
  <c r="L523"/>
  <c r="T522"/>
  <c r="S522"/>
  <c r="Q522"/>
  <c r="P522"/>
  <c r="N522"/>
  <c r="M522"/>
  <c r="K522"/>
  <c r="J522"/>
  <c r="I522"/>
  <c r="H522"/>
  <c r="T521"/>
  <c r="S521"/>
  <c r="Q521"/>
  <c r="P521"/>
  <c r="N521"/>
  <c r="M521"/>
  <c r="K521"/>
  <c r="J521"/>
  <c r="I521"/>
  <c r="H521"/>
  <c r="T520"/>
  <c r="S520"/>
  <c r="Q520"/>
  <c r="P520"/>
  <c r="N520"/>
  <c r="M520"/>
  <c r="K520"/>
  <c r="J520"/>
  <c r="I520"/>
  <c r="H520"/>
  <c r="T519"/>
  <c r="S519"/>
  <c r="Q519"/>
  <c r="P519"/>
  <c r="N519"/>
  <c r="M519"/>
  <c r="K519"/>
  <c r="J519"/>
  <c r="I519"/>
  <c r="H519"/>
  <c r="U518"/>
  <c r="R518"/>
  <c r="O518"/>
  <c r="L518"/>
  <c r="T517"/>
  <c r="S517"/>
  <c r="Q517"/>
  <c r="P517"/>
  <c r="N517"/>
  <c r="M517"/>
  <c r="K517"/>
  <c r="J517"/>
  <c r="I517"/>
  <c r="H517"/>
  <c r="U516"/>
  <c r="R516"/>
  <c r="O516"/>
  <c r="L516"/>
  <c r="U515"/>
  <c r="R515"/>
  <c r="O515"/>
  <c r="L515"/>
  <c r="T514"/>
  <c r="S514"/>
  <c r="Q514"/>
  <c r="P514"/>
  <c r="N514"/>
  <c r="M514"/>
  <c r="K514"/>
  <c r="J514"/>
  <c r="I514"/>
  <c r="H514"/>
  <c r="U513"/>
  <c r="R513"/>
  <c r="O513"/>
  <c r="L513"/>
  <c r="T512"/>
  <c r="S512"/>
  <c r="Q512"/>
  <c r="P512"/>
  <c r="N512"/>
  <c r="M512"/>
  <c r="K512"/>
  <c r="J512"/>
  <c r="I512"/>
  <c r="H512"/>
  <c r="T511"/>
  <c r="S511"/>
  <c r="Q511"/>
  <c r="P511"/>
  <c r="N511"/>
  <c r="M511"/>
  <c r="K511"/>
  <c r="J511"/>
  <c r="I511"/>
  <c r="H511"/>
  <c r="T510"/>
  <c r="S510"/>
  <c r="Q510"/>
  <c r="P510"/>
  <c r="N510"/>
  <c r="M510"/>
  <c r="K510"/>
  <c r="J510"/>
  <c r="I510"/>
  <c r="H510"/>
  <c r="T509"/>
  <c r="S509"/>
  <c r="Q509"/>
  <c r="P509"/>
  <c r="N509"/>
  <c r="M509"/>
  <c r="K509"/>
  <c r="J509"/>
  <c r="I509"/>
  <c r="H509"/>
  <c r="U508"/>
  <c r="R508"/>
  <c r="O508"/>
  <c r="L508"/>
  <c r="T507"/>
  <c r="S507"/>
  <c r="Q507"/>
  <c r="P507"/>
  <c r="N507"/>
  <c r="M507"/>
  <c r="K507"/>
  <c r="J507"/>
  <c r="I507"/>
  <c r="H507"/>
  <c r="T506"/>
  <c r="S506"/>
  <c r="Q506"/>
  <c r="P506"/>
  <c r="N506"/>
  <c r="M506"/>
  <c r="K506"/>
  <c r="J506"/>
  <c r="I506"/>
  <c r="H506"/>
  <c r="T505"/>
  <c r="S505"/>
  <c r="Q505"/>
  <c r="P505"/>
  <c r="N505"/>
  <c r="M505"/>
  <c r="K505"/>
  <c r="J505"/>
  <c r="I505"/>
  <c r="H505"/>
  <c r="U504"/>
  <c r="R504"/>
  <c r="O504"/>
  <c r="L504"/>
  <c r="T503"/>
  <c r="S503"/>
  <c r="Q503"/>
  <c r="P503"/>
  <c r="N503"/>
  <c r="M503"/>
  <c r="K503"/>
  <c r="J503"/>
  <c r="I503"/>
  <c r="H503"/>
  <c r="T502"/>
  <c r="S502"/>
  <c r="Q502"/>
  <c r="P502"/>
  <c r="N502"/>
  <c r="M502"/>
  <c r="K502"/>
  <c r="J502"/>
  <c r="I502"/>
  <c r="H502"/>
  <c r="T501"/>
  <c r="S501"/>
  <c r="Q501"/>
  <c r="P501"/>
  <c r="N501"/>
  <c r="M501"/>
  <c r="K501"/>
  <c r="J501"/>
  <c r="I501"/>
  <c r="H501"/>
  <c r="T500"/>
  <c r="S500"/>
  <c r="Q500"/>
  <c r="P500"/>
  <c r="N500"/>
  <c r="M500"/>
  <c r="K500"/>
  <c r="J500"/>
  <c r="I500"/>
  <c r="H500"/>
  <c r="U499"/>
  <c r="R499"/>
  <c r="O499"/>
  <c r="L499"/>
  <c r="U498"/>
  <c r="R498"/>
  <c r="O498"/>
  <c r="L498"/>
  <c r="T497"/>
  <c r="S497"/>
  <c r="Q497"/>
  <c r="P497"/>
  <c r="N497"/>
  <c r="M497"/>
  <c r="K497"/>
  <c r="J497"/>
  <c r="I497"/>
  <c r="H497"/>
  <c r="T496"/>
  <c r="S496"/>
  <c r="Q496"/>
  <c r="P496"/>
  <c r="N496"/>
  <c r="M496"/>
  <c r="K496"/>
  <c r="J496"/>
  <c r="I496"/>
  <c r="H496"/>
  <c r="T495"/>
  <c r="S495"/>
  <c r="Q495"/>
  <c r="P495"/>
  <c r="N495"/>
  <c r="M495"/>
  <c r="K495"/>
  <c r="J495"/>
  <c r="I495"/>
  <c r="H495"/>
  <c r="U494"/>
  <c r="R494"/>
  <c r="O494"/>
  <c r="L494"/>
  <c r="T493"/>
  <c r="S493"/>
  <c r="Q493"/>
  <c r="P493"/>
  <c r="N493"/>
  <c r="M493"/>
  <c r="K493"/>
  <c r="J493"/>
  <c r="I493"/>
  <c r="H493"/>
  <c r="T492"/>
  <c r="S492"/>
  <c r="Q492"/>
  <c r="P492"/>
  <c r="N492"/>
  <c r="M492"/>
  <c r="K492"/>
  <c r="J492"/>
  <c r="I492"/>
  <c r="H492"/>
  <c r="U491"/>
  <c r="R491"/>
  <c r="O491"/>
  <c r="L491"/>
  <c r="U489"/>
  <c r="R489"/>
  <c r="O489"/>
  <c r="L489"/>
  <c r="U488"/>
  <c r="R488"/>
  <c r="O488"/>
  <c r="L488"/>
  <c r="T487"/>
  <c r="S487"/>
  <c r="Q487"/>
  <c r="P487"/>
  <c r="N487"/>
  <c r="M487"/>
  <c r="K487"/>
  <c r="J487"/>
  <c r="I487"/>
  <c r="H487"/>
  <c r="U486"/>
  <c r="R486"/>
  <c r="O486"/>
  <c r="L486"/>
  <c r="U485"/>
  <c r="R485"/>
  <c r="O485"/>
  <c r="L485"/>
  <c r="T484"/>
  <c r="S484"/>
  <c r="Q484"/>
  <c r="P484"/>
  <c r="N484"/>
  <c r="M484"/>
  <c r="K484"/>
  <c r="J484"/>
  <c r="I484"/>
  <c r="H484"/>
  <c r="U483"/>
  <c r="R483"/>
  <c r="O483"/>
  <c r="L483"/>
  <c r="T482"/>
  <c r="S482"/>
  <c r="Q482"/>
  <c r="P482"/>
  <c r="N482"/>
  <c r="M482"/>
  <c r="K482"/>
  <c r="J482"/>
  <c r="I482"/>
  <c r="H482"/>
  <c r="U481"/>
  <c r="R481"/>
  <c r="O481"/>
  <c r="L481"/>
  <c r="T480"/>
  <c r="S480"/>
  <c r="Q480"/>
  <c r="P480"/>
  <c r="N480"/>
  <c r="M480"/>
  <c r="K480"/>
  <c r="J480"/>
  <c r="I480"/>
  <c r="H480"/>
  <c r="T479"/>
  <c r="S479"/>
  <c r="Q479"/>
  <c r="P479"/>
  <c r="N479"/>
  <c r="M479"/>
  <c r="K479"/>
  <c r="J479"/>
  <c r="I479"/>
  <c r="H479"/>
  <c r="T478"/>
  <c r="S478"/>
  <c r="Q478"/>
  <c r="P478"/>
  <c r="N478"/>
  <c r="M478"/>
  <c r="K478"/>
  <c r="J478"/>
  <c r="I478"/>
  <c r="H478"/>
  <c r="U477"/>
  <c r="R477"/>
  <c r="O477"/>
  <c r="L477"/>
  <c r="T476"/>
  <c r="S476"/>
  <c r="Q476"/>
  <c r="P476"/>
  <c r="N476"/>
  <c r="M476"/>
  <c r="K476"/>
  <c r="J476"/>
  <c r="I476"/>
  <c r="H476"/>
  <c r="U475"/>
  <c r="R475"/>
  <c r="O475"/>
  <c r="L475"/>
  <c r="U474"/>
  <c r="R474"/>
  <c r="O474"/>
  <c r="L474"/>
  <c r="V1505"/>
  <c r="W1505" s="1"/>
  <c r="U473"/>
  <c r="R473"/>
  <c r="O473"/>
  <c r="L473"/>
  <c r="T472"/>
  <c r="S472"/>
  <c r="Q472"/>
  <c r="P472"/>
  <c r="N472"/>
  <c r="M472"/>
  <c r="K472"/>
  <c r="J472"/>
  <c r="I472"/>
  <c r="H472"/>
  <c r="T471"/>
  <c r="S471"/>
  <c r="Q471"/>
  <c r="P471"/>
  <c r="N471"/>
  <c r="M471"/>
  <c r="K471"/>
  <c r="J471"/>
  <c r="I471"/>
  <c r="H471"/>
  <c r="U470"/>
  <c r="R470"/>
  <c r="O470"/>
  <c r="L470"/>
  <c r="U469"/>
  <c r="R469"/>
  <c r="O469"/>
  <c r="L469"/>
  <c r="U468"/>
  <c r="R468"/>
  <c r="O468"/>
  <c r="L468"/>
  <c r="U467"/>
  <c r="R467"/>
  <c r="O467"/>
  <c r="L467"/>
  <c r="U466"/>
  <c r="R466"/>
  <c r="O466"/>
  <c r="L466"/>
  <c r="U465"/>
  <c r="R465"/>
  <c r="O465"/>
  <c r="L465"/>
  <c r="U464"/>
  <c r="R464"/>
  <c r="O464"/>
  <c r="L464"/>
  <c r="T463"/>
  <c r="S463"/>
  <c r="Q463"/>
  <c r="P463"/>
  <c r="N463"/>
  <c r="M463"/>
  <c r="K463"/>
  <c r="J463"/>
  <c r="I463"/>
  <c r="H463"/>
  <c r="U462"/>
  <c r="R462"/>
  <c r="O462"/>
  <c r="L462"/>
  <c r="U461"/>
  <c r="R461"/>
  <c r="O461"/>
  <c r="L461"/>
  <c r="U460"/>
  <c r="R460"/>
  <c r="O460"/>
  <c r="L460"/>
  <c r="U459"/>
  <c r="R459"/>
  <c r="O459"/>
  <c r="L459"/>
  <c r="U458"/>
  <c r="R458"/>
  <c r="O458"/>
  <c r="L458"/>
  <c r="U457"/>
  <c r="R457"/>
  <c r="O457"/>
  <c r="L457"/>
  <c r="U456"/>
  <c r="R456"/>
  <c r="O456"/>
  <c r="L456"/>
  <c r="U455"/>
  <c r="R455"/>
  <c r="O455"/>
  <c r="L455"/>
  <c r="U454"/>
  <c r="R454"/>
  <c r="O454"/>
  <c r="L454"/>
  <c r="U453"/>
  <c r="R453"/>
  <c r="O453"/>
  <c r="L453"/>
  <c r="U452"/>
  <c r="R452"/>
  <c r="O452"/>
  <c r="L452"/>
  <c r="U451"/>
  <c r="R451"/>
  <c r="O451"/>
  <c r="L451"/>
  <c r="U450"/>
  <c r="R450"/>
  <c r="O450"/>
  <c r="L450"/>
  <c r="U448"/>
  <c r="R448"/>
  <c r="O448"/>
  <c r="L448"/>
  <c r="U447"/>
  <c r="R447"/>
  <c r="O447"/>
  <c r="L447"/>
  <c r="U446"/>
  <c r="R446"/>
  <c r="O446"/>
  <c r="L446"/>
  <c r="U445"/>
  <c r="R445"/>
  <c r="O445"/>
  <c r="L445"/>
  <c r="U444"/>
  <c r="R444"/>
  <c r="O444"/>
  <c r="L444"/>
  <c r="U443"/>
  <c r="R443"/>
  <c r="O443"/>
  <c r="L443"/>
  <c r="U442"/>
  <c r="R442"/>
  <c r="O442"/>
  <c r="L442"/>
  <c r="U441"/>
  <c r="R441"/>
  <c r="O441"/>
  <c r="L441"/>
  <c r="U440"/>
  <c r="R440"/>
  <c r="O440"/>
  <c r="L440"/>
  <c r="U439"/>
  <c r="R439"/>
  <c r="O439"/>
  <c r="L439"/>
  <c r="U438"/>
  <c r="R438"/>
  <c r="O438"/>
  <c r="L438"/>
  <c r="U437"/>
  <c r="R437"/>
  <c r="O437"/>
  <c r="L437"/>
  <c r="U436"/>
  <c r="R436"/>
  <c r="O436"/>
  <c r="L436"/>
  <c r="V1508"/>
  <c r="W1508" s="1"/>
  <c r="U435"/>
  <c r="R435"/>
  <c r="O435"/>
  <c r="L435"/>
  <c r="V1495"/>
  <c r="W1495" s="1"/>
  <c r="U434"/>
  <c r="R434"/>
  <c r="O434"/>
  <c r="L434"/>
  <c r="V1492"/>
  <c r="W1492" s="1"/>
  <c r="U433"/>
  <c r="R433"/>
  <c r="O433"/>
  <c r="L433"/>
  <c r="V1459"/>
  <c r="W1459" s="1"/>
  <c r="U432"/>
  <c r="R432"/>
  <c r="O432"/>
  <c r="L432"/>
  <c r="V1458"/>
  <c r="W1458" s="1"/>
  <c r="U431"/>
  <c r="R431"/>
  <c r="O431"/>
  <c r="L431"/>
  <c r="U430"/>
  <c r="R430"/>
  <c r="O430"/>
  <c r="L430"/>
  <c r="U429"/>
  <c r="R429"/>
  <c r="O429"/>
  <c r="L429"/>
  <c r="U428"/>
  <c r="R428"/>
  <c r="O428"/>
  <c r="L428"/>
  <c r="U427"/>
  <c r="R427"/>
  <c r="O427"/>
  <c r="L427"/>
  <c r="U426"/>
  <c r="R426"/>
  <c r="O426"/>
  <c r="L426"/>
  <c r="U425"/>
  <c r="R425"/>
  <c r="O425"/>
  <c r="L425"/>
  <c r="U424"/>
  <c r="R424"/>
  <c r="O424"/>
  <c r="L424"/>
  <c r="U423"/>
  <c r="R423"/>
  <c r="O423"/>
  <c r="L423"/>
  <c r="U422"/>
  <c r="R422"/>
  <c r="O422"/>
  <c r="L422"/>
  <c r="U421"/>
  <c r="R421"/>
  <c r="O421"/>
  <c r="L421"/>
  <c r="U420"/>
  <c r="R420"/>
  <c r="O420"/>
  <c r="L420"/>
  <c r="U419"/>
  <c r="R419"/>
  <c r="O419"/>
  <c r="L419"/>
  <c r="U418"/>
  <c r="R418"/>
  <c r="O418"/>
  <c r="L418"/>
  <c r="U417"/>
  <c r="R417"/>
  <c r="O417"/>
  <c r="L417"/>
  <c r="U416"/>
  <c r="R416"/>
  <c r="O416"/>
  <c r="L416"/>
  <c r="U415"/>
  <c r="R415"/>
  <c r="O415"/>
  <c r="L415"/>
  <c r="U414"/>
  <c r="R414"/>
  <c r="O414"/>
  <c r="L414"/>
  <c r="U413"/>
  <c r="R413"/>
  <c r="O413"/>
  <c r="L413"/>
  <c r="U412"/>
  <c r="R412"/>
  <c r="O412"/>
  <c r="L412"/>
  <c r="U411"/>
  <c r="R411"/>
  <c r="O411"/>
  <c r="L411"/>
  <c r="U410"/>
  <c r="R410"/>
  <c r="O410"/>
  <c r="L410"/>
  <c r="U409"/>
  <c r="R409"/>
  <c r="O409"/>
  <c r="L409"/>
  <c r="U407"/>
  <c r="R407"/>
  <c r="O407"/>
  <c r="L407"/>
  <c r="U406"/>
  <c r="R406"/>
  <c r="O406"/>
  <c r="L406"/>
  <c r="U405"/>
  <c r="R405"/>
  <c r="O405"/>
  <c r="L405"/>
  <c r="U404"/>
  <c r="R404"/>
  <c r="O404"/>
  <c r="L404"/>
  <c r="U403"/>
  <c r="R403"/>
  <c r="O403"/>
  <c r="L403"/>
  <c r="U402"/>
  <c r="R402"/>
  <c r="O402"/>
  <c r="L402"/>
  <c r="U401"/>
  <c r="R401"/>
  <c r="O401"/>
  <c r="L401"/>
  <c r="U400"/>
  <c r="R400"/>
  <c r="O400"/>
  <c r="L400"/>
  <c r="U399"/>
  <c r="R399"/>
  <c r="O399"/>
  <c r="L399"/>
  <c r="U398"/>
  <c r="R398"/>
  <c r="O398"/>
  <c r="L398"/>
  <c r="U397"/>
  <c r="R397"/>
  <c r="O397"/>
  <c r="L397"/>
  <c r="U396"/>
  <c r="R396"/>
  <c r="O396"/>
  <c r="L396"/>
  <c r="U395"/>
  <c r="R395"/>
  <c r="O395"/>
  <c r="L395"/>
  <c r="U394"/>
  <c r="R394"/>
  <c r="O394"/>
  <c r="L394"/>
  <c r="U393"/>
  <c r="R393"/>
  <c r="O393"/>
  <c r="L393"/>
  <c r="U392"/>
  <c r="R392"/>
  <c r="O392"/>
  <c r="L392"/>
  <c r="U391"/>
  <c r="R391"/>
  <c r="O391"/>
  <c r="L391"/>
  <c r="U390"/>
  <c r="R390"/>
  <c r="O390"/>
  <c r="L390"/>
  <c r="U389"/>
  <c r="R389"/>
  <c r="O389"/>
  <c r="L389"/>
  <c r="U388"/>
  <c r="R388"/>
  <c r="O388"/>
  <c r="L388"/>
  <c r="U387"/>
  <c r="R387"/>
  <c r="O387"/>
  <c r="L387"/>
  <c r="U386"/>
  <c r="R386"/>
  <c r="O386"/>
  <c r="L386"/>
  <c r="U385"/>
  <c r="R385"/>
  <c r="O385"/>
  <c r="L385"/>
  <c r="U384"/>
  <c r="R384"/>
  <c r="O384"/>
  <c r="L384"/>
  <c r="T383"/>
  <c r="S383"/>
  <c r="Q383"/>
  <c r="P383"/>
  <c r="N383"/>
  <c r="M383"/>
  <c r="K383"/>
  <c r="J383"/>
  <c r="I383"/>
  <c r="H383"/>
  <c r="T382"/>
  <c r="S382"/>
  <c r="Q382"/>
  <c r="P382"/>
  <c r="N382"/>
  <c r="M382"/>
  <c r="K382"/>
  <c r="J382"/>
  <c r="I382"/>
  <c r="H382"/>
  <c r="U381"/>
  <c r="R381"/>
  <c r="O381"/>
  <c r="L381"/>
  <c r="T380"/>
  <c r="S380"/>
  <c r="Q380"/>
  <c r="P380"/>
  <c r="N380"/>
  <c r="M380"/>
  <c r="K380"/>
  <c r="J380"/>
  <c r="I380"/>
  <c r="H380"/>
  <c r="T379"/>
  <c r="S379"/>
  <c r="Q379"/>
  <c r="P379"/>
  <c r="N379"/>
  <c r="M379"/>
  <c r="K379"/>
  <c r="J379"/>
  <c r="I379"/>
  <c r="H379"/>
  <c r="U378"/>
  <c r="R378"/>
  <c r="O378"/>
  <c r="L378"/>
  <c r="U377"/>
  <c r="R377"/>
  <c r="O377"/>
  <c r="L377"/>
  <c r="U376"/>
  <c r="R376"/>
  <c r="O376"/>
  <c r="L376"/>
  <c r="U375"/>
  <c r="R375"/>
  <c r="O375"/>
  <c r="L375"/>
  <c r="T374"/>
  <c r="S374"/>
  <c r="Q374"/>
  <c r="P374"/>
  <c r="N374"/>
  <c r="M374"/>
  <c r="K374"/>
  <c r="J374"/>
  <c r="I374"/>
  <c r="H374"/>
  <c r="U373"/>
  <c r="R373"/>
  <c r="O373"/>
  <c r="L373"/>
  <c r="U372"/>
  <c r="R372"/>
  <c r="O372"/>
  <c r="L372"/>
  <c r="T371"/>
  <c r="S371"/>
  <c r="Q371"/>
  <c r="P371"/>
  <c r="N371"/>
  <c r="M371"/>
  <c r="K371"/>
  <c r="J371"/>
  <c r="I371"/>
  <c r="H371"/>
  <c r="T370"/>
  <c r="S370"/>
  <c r="Q370"/>
  <c r="P370"/>
  <c r="N370"/>
  <c r="M370"/>
  <c r="K370"/>
  <c r="J370"/>
  <c r="I370"/>
  <c r="H370"/>
  <c r="U369"/>
  <c r="R369"/>
  <c r="O369"/>
  <c r="L369"/>
  <c r="T368"/>
  <c r="S368"/>
  <c r="Q368"/>
  <c r="P368"/>
  <c r="N368"/>
  <c r="M368"/>
  <c r="K368"/>
  <c r="J368"/>
  <c r="I368"/>
  <c r="H368"/>
  <c r="U367"/>
  <c r="R367"/>
  <c r="O367"/>
  <c r="L367"/>
  <c r="T366"/>
  <c r="S366"/>
  <c r="Q366"/>
  <c r="P366"/>
  <c r="N366"/>
  <c r="M366"/>
  <c r="K366"/>
  <c r="J366"/>
  <c r="I366"/>
  <c r="H366"/>
  <c r="T365"/>
  <c r="S365"/>
  <c r="Q365"/>
  <c r="P365"/>
  <c r="N365"/>
  <c r="M365"/>
  <c r="K365"/>
  <c r="J365"/>
  <c r="I365"/>
  <c r="H365"/>
  <c r="T364"/>
  <c r="S364"/>
  <c r="Q364"/>
  <c r="P364"/>
  <c r="N364"/>
  <c r="M364"/>
  <c r="K364"/>
  <c r="J364"/>
  <c r="I364"/>
  <c r="H364"/>
  <c r="U363"/>
  <c r="R363"/>
  <c r="O363"/>
  <c r="L363"/>
  <c r="T362"/>
  <c r="S362"/>
  <c r="Q362"/>
  <c r="P362"/>
  <c r="N362"/>
  <c r="M362"/>
  <c r="K362"/>
  <c r="J362"/>
  <c r="I362"/>
  <c r="H362"/>
  <c r="T361"/>
  <c r="S361"/>
  <c r="Q361"/>
  <c r="P361"/>
  <c r="N361"/>
  <c r="M361"/>
  <c r="K361"/>
  <c r="J361"/>
  <c r="I361"/>
  <c r="H361"/>
  <c r="U360"/>
  <c r="R360"/>
  <c r="O360"/>
  <c r="L360"/>
  <c r="U359"/>
  <c r="R359"/>
  <c r="O359"/>
  <c r="L359"/>
  <c r="T358"/>
  <c r="S358"/>
  <c r="Q358"/>
  <c r="P358"/>
  <c r="N358"/>
  <c r="M358"/>
  <c r="K358"/>
  <c r="J358"/>
  <c r="I358"/>
  <c r="H358"/>
  <c r="U357"/>
  <c r="R357"/>
  <c r="O357"/>
  <c r="L357"/>
  <c r="T356"/>
  <c r="S356"/>
  <c r="Q356"/>
  <c r="P356"/>
  <c r="N356"/>
  <c r="M356"/>
  <c r="K356"/>
  <c r="J356"/>
  <c r="I356"/>
  <c r="H356"/>
  <c r="U355"/>
  <c r="R355"/>
  <c r="O355"/>
  <c r="L355"/>
  <c r="T354"/>
  <c r="S354"/>
  <c r="Q354"/>
  <c r="P354"/>
  <c r="N354"/>
  <c r="M354"/>
  <c r="K354"/>
  <c r="J354"/>
  <c r="I354"/>
  <c r="H354"/>
  <c r="U353"/>
  <c r="R353"/>
  <c r="O353"/>
  <c r="L353"/>
  <c r="T352"/>
  <c r="S352"/>
  <c r="Q352"/>
  <c r="P352"/>
  <c r="N352"/>
  <c r="M352"/>
  <c r="K352"/>
  <c r="J352"/>
  <c r="I352"/>
  <c r="H352"/>
  <c r="U351"/>
  <c r="R351"/>
  <c r="O351"/>
  <c r="L351"/>
  <c r="T350"/>
  <c r="S350"/>
  <c r="Q350"/>
  <c r="P350"/>
  <c r="N350"/>
  <c r="M350"/>
  <c r="K350"/>
  <c r="J350"/>
  <c r="I350"/>
  <c r="H350"/>
  <c r="U349"/>
  <c r="R349"/>
  <c r="O349"/>
  <c r="L349"/>
  <c r="T348"/>
  <c r="S348"/>
  <c r="Q348"/>
  <c r="P348"/>
  <c r="N348"/>
  <c r="M348"/>
  <c r="K348"/>
  <c r="J348"/>
  <c r="I348"/>
  <c r="H348"/>
  <c r="U347"/>
  <c r="R347"/>
  <c r="O347"/>
  <c r="L347"/>
  <c r="T346"/>
  <c r="S346"/>
  <c r="Q346"/>
  <c r="P346"/>
  <c r="N346"/>
  <c r="M346"/>
  <c r="K346"/>
  <c r="J346"/>
  <c r="I346"/>
  <c r="H346"/>
  <c r="U345"/>
  <c r="R345"/>
  <c r="O345"/>
  <c r="L345"/>
  <c r="T344"/>
  <c r="S344"/>
  <c r="Q344"/>
  <c r="P344"/>
  <c r="N344"/>
  <c r="M344"/>
  <c r="K344"/>
  <c r="J344"/>
  <c r="I344"/>
  <c r="H344"/>
  <c r="U343"/>
  <c r="R343"/>
  <c r="O343"/>
  <c r="L343"/>
  <c r="U342"/>
  <c r="R342"/>
  <c r="O342"/>
  <c r="L342"/>
  <c r="T341"/>
  <c r="S341"/>
  <c r="Q341"/>
  <c r="P341"/>
  <c r="N341"/>
  <c r="M341"/>
  <c r="K341"/>
  <c r="J341"/>
  <c r="I341"/>
  <c r="H341"/>
  <c r="U340"/>
  <c r="R340"/>
  <c r="O340"/>
  <c r="L340"/>
  <c r="T339"/>
  <c r="S339"/>
  <c r="Q339"/>
  <c r="P339"/>
  <c r="N339"/>
  <c r="M339"/>
  <c r="K339"/>
  <c r="J339"/>
  <c r="I339"/>
  <c r="H339"/>
  <c r="U338"/>
  <c r="R338"/>
  <c r="O338"/>
  <c r="L338"/>
  <c r="T337"/>
  <c r="S337"/>
  <c r="Q337"/>
  <c r="P337"/>
  <c r="N337"/>
  <c r="M337"/>
  <c r="K337"/>
  <c r="J337"/>
  <c r="I337"/>
  <c r="H337"/>
  <c r="U336"/>
  <c r="R336"/>
  <c r="O336"/>
  <c r="L336"/>
  <c r="T335"/>
  <c r="S335"/>
  <c r="Q335"/>
  <c r="P335"/>
  <c r="N335"/>
  <c r="M335"/>
  <c r="K335"/>
  <c r="J335"/>
  <c r="I335"/>
  <c r="H335"/>
  <c r="U334"/>
  <c r="R334"/>
  <c r="O334"/>
  <c r="L334"/>
  <c r="T333"/>
  <c r="S333"/>
  <c r="Q333"/>
  <c r="P333"/>
  <c r="N333"/>
  <c r="M333"/>
  <c r="K333"/>
  <c r="J333"/>
  <c r="I333"/>
  <c r="H333"/>
  <c r="U332"/>
  <c r="R332"/>
  <c r="O332"/>
  <c r="L332"/>
  <c r="T331"/>
  <c r="S331"/>
  <c r="Q331"/>
  <c r="P331"/>
  <c r="N331"/>
  <c r="M331"/>
  <c r="K331"/>
  <c r="J331"/>
  <c r="I331"/>
  <c r="H331"/>
  <c r="U330"/>
  <c r="R330"/>
  <c r="O330"/>
  <c r="L330"/>
  <c r="T329"/>
  <c r="S329"/>
  <c r="Q329"/>
  <c r="P329"/>
  <c r="N329"/>
  <c r="M329"/>
  <c r="K329"/>
  <c r="J329"/>
  <c r="I329"/>
  <c r="H329"/>
  <c r="U328"/>
  <c r="R328"/>
  <c r="O328"/>
  <c r="L328"/>
  <c r="T327"/>
  <c r="S327"/>
  <c r="Q327"/>
  <c r="P327"/>
  <c r="N327"/>
  <c r="M327"/>
  <c r="K327"/>
  <c r="J327"/>
  <c r="I327"/>
  <c r="H327"/>
  <c r="U326"/>
  <c r="R326"/>
  <c r="O326"/>
  <c r="L326"/>
  <c r="T325"/>
  <c r="S325"/>
  <c r="Q325"/>
  <c r="P325"/>
  <c r="N325"/>
  <c r="M325"/>
  <c r="K325"/>
  <c r="J325"/>
  <c r="I325"/>
  <c r="H325"/>
  <c r="U324"/>
  <c r="R324"/>
  <c r="O324"/>
  <c r="L324"/>
  <c r="T323"/>
  <c r="S323"/>
  <c r="Q323"/>
  <c r="P323"/>
  <c r="N323"/>
  <c r="M323"/>
  <c r="K323"/>
  <c r="J323"/>
  <c r="I323"/>
  <c r="H323"/>
  <c r="U322"/>
  <c r="R322"/>
  <c r="O322"/>
  <c r="L322"/>
  <c r="T321"/>
  <c r="S321"/>
  <c r="Q321"/>
  <c r="P321"/>
  <c r="N321"/>
  <c r="M321"/>
  <c r="K321"/>
  <c r="J321"/>
  <c r="I321"/>
  <c r="H321"/>
  <c r="U320"/>
  <c r="R320"/>
  <c r="O320"/>
  <c r="L320"/>
  <c r="T319"/>
  <c r="S319"/>
  <c r="Q319"/>
  <c r="P319"/>
  <c r="N319"/>
  <c r="M319"/>
  <c r="K319"/>
  <c r="J319"/>
  <c r="I319"/>
  <c r="H319"/>
  <c r="U318"/>
  <c r="R318"/>
  <c r="O318"/>
  <c r="L318"/>
  <c r="T317"/>
  <c r="S317"/>
  <c r="Q317"/>
  <c r="P317"/>
  <c r="N317"/>
  <c r="M317"/>
  <c r="K317"/>
  <c r="J317"/>
  <c r="I317"/>
  <c r="H317"/>
  <c r="U316"/>
  <c r="R316"/>
  <c r="O316"/>
  <c r="L316"/>
  <c r="U315"/>
  <c r="R315"/>
  <c r="O315"/>
  <c r="L315"/>
  <c r="T314"/>
  <c r="S314"/>
  <c r="Q314"/>
  <c r="P314"/>
  <c r="N314"/>
  <c r="M314"/>
  <c r="K314"/>
  <c r="J314"/>
  <c r="I314"/>
  <c r="H314"/>
  <c r="U313"/>
  <c r="R313"/>
  <c r="O313"/>
  <c r="L313"/>
  <c r="U312"/>
  <c r="R312"/>
  <c r="O312"/>
  <c r="L312"/>
  <c r="T311"/>
  <c r="S311"/>
  <c r="Q311"/>
  <c r="P311"/>
  <c r="N311"/>
  <c r="M311"/>
  <c r="K311"/>
  <c r="J311"/>
  <c r="I311"/>
  <c r="H311"/>
  <c r="U310"/>
  <c r="R310"/>
  <c r="O310"/>
  <c r="L310"/>
  <c r="T309"/>
  <c r="S309"/>
  <c r="Q309"/>
  <c r="P309"/>
  <c r="N309"/>
  <c r="M309"/>
  <c r="K309"/>
  <c r="J309"/>
  <c r="I309"/>
  <c r="H309"/>
  <c r="T308"/>
  <c r="S308"/>
  <c r="Q308"/>
  <c r="P308"/>
  <c r="N308"/>
  <c r="M308"/>
  <c r="K308"/>
  <c r="J308"/>
  <c r="I308"/>
  <c r="H308"/>
  <c r="U307"/>
  <c r="R307"/>
  <c r="O307"/>
  <c r="L307"/>
  <c r="U306"/>
  <c r="R306"/>
  <c r="O306"/>
  <c r="L306"/>
  <c r="T305"/>
  <c r="S305"/>
  <c r="Q305"/>
  <c r="P305"/>
  <c r="N305"/>
  <c r="M305"/>
  <c r="K305"/>
  <c r="J305"/>
  <c r="I305"/>
  <c r="H305"/>
  <c r="U304"/>
  <c r="R304"/>
  <c r="O304"/>
  <c r="L304"/>
  <c r="U303"/>
  <c r="R303"/>
  <c r="O303"/>
  <c r="L303"/>
  <c r="T302"/>
  <c r="S302"/>
  <c r="Q302"/>
  <c r="P302"/>
  <c r="N302"/>
  <c r="M302"/>
  <c r="K302"/>
  <c r="J302"/>
  <c r="I302"/>
  <c r="H302"/>
  <c r="T301"/>
  <c r="S301"/>
  <c r="Q301"/>
  <c r="P301"/>
  <c r="N301"/>
  <c r="M301"/>
  <c r="K301"/>
  <c r="J301"/>
  <c r="I301"/>
  <c r="H301"/>
  <c r="U300"/>
  <c r="R300"/>
  <c r="O300"/>
  <c r="L300"/>
  <c r="U299"/>
  <c r="R299"/>
  <c r="O299"/>
  <c r="L299"/>
  <c r="T298"/>
  <c r="S298"/>
  <c r="Q298"/>
  <c r="P298"/>
  <c r="N298"/>
  <c r="M298"/>
  <c r="K298"/>
  <c r="J298"/>
  <c r="I298"/>
  <c r="H298"/>
  <c r="U297"/>
  <c r="R297"/>
  <c r="O297"/>
  <c r="L297"/>
  <c r="U296"/>
  <c r="R296"/>
  <c r="O296"/>
  <c r="L296"/>
  <c r="U295"/>
  <c r="R295"/>
  <c r="O295"/>
  <c r="L295"/>
  <c r="T294"/>
  <c r="S294"/>
  <c r="Q294"/>
  <c r="P294"/>
  <c r="N294"/>
  <c r="M294"/>
  <c r="K294"/>
  <c r="J294"/>
  <c r="I294"/>
  <c r="H294"/>
  <c r="U293"/>
  <c r="R293"/>
  <c r="O293"/>
  <c r="L293"/>
  <c r="U292"/>
  <c r="R292"/>
  <c r="O292"/>
  <c r="L292"/>
  <c r="U291"/>
  <c r="R291"/>
  <c r="O291"/>
  <c r="L291"/>
  <c r="U289"/>
  <c r="R289"/>
  <c r="O289"/>
  <c r="L289"/>
  <c r="U288"/>
  <c r="R288"/>
  <c r="O288"/>
  <c r="L288"/>
  <c r="U287"/>
  <c r="R287"/>
  <c r="O287"/>
  <c r="L287"/>
  <c r="U286"/>
  <c r="R286"/>
  <c r="O286"/>
  <c r="L286"/>
  <c r="U285"/>
  <c r="R285"/>
  <c r="O285"/>
  <c r="L285"/>
  <c r="U284"/>
  <c r="R284"/>
  <c r="O284"/>
  <c r="L284"/>
  <c r="U283"/>
  <c r="R283"/>
  <c r="O283"/>
  <c r="L283"/>
  <c r="U282"/>
  <c r="R282"/>
  <c r="O282"/>
  <c r="L282"/>
  <c r="U281"/>
  <c r="R281"/>
  <c r="O281"/>
  <c r="L281"/>
  <c r="U280"/>
  <c r="R280"/>
  <c r="O280"/>
  <c r="L280"/>
  <c r="U279"/>
  <c r="R279"/>
  <c r="O279"/>
  <c r="L279"/>
  <c r="U278"/>
  <c r="R278"/>
  <c r="O278"/>
  <c r="L278"/>
  <c r="U277"/>
  <c r="R277"/>
  <c r="O277"/>
  <c r="L277"/>
  <c r="U276"/>
  <c r="R276"/>
  <c r="O276"/>
  <c r="L276"/>
  <c r="U275"/>
  <c r="R275"/>
  <c r="O275"/>
  <c r="L275"/>
  <c r="U274"/>
  <c r="R274"/>
  <c r="O274"/>
  <c r="L274"/>
  <c r="U273"/>
  <c r="R273"/>
  <c r="O273"/>
  <c r="L273"/>
  <c r="U272"/>
  <c r="R272"/>
  <c r="O272"/>
  <c r="L272"/>
  <c r="U271"/>
  <c r="R271"/>
  <c r="O271"/>
  <c r="L271"/>
  <c r="T270"/>
  <c r="S270"/>
  <c r="Q270"/>
  <c r="P270"/>
  <c r="N270"/>
  <c r="M270"/>
  <c r="K270"/>
  <c r="J270"/>
  <c r="I270"/>
  <c r="H270"/>
  <c r="T269"/>
  <c r="S269"/>
  <c r="Q269"/>
  <c r="P269"/>
  <c r="N269"/>
  <c r="M269"/>
  <c r="K269"/>
  <c r="J269"/>
  <c r="I269"/>
  <c r="H269"/>
  <c r="T268"/>
  <c r="S268"/>
  <c r="Q268"/>
  <c r="P268"/>
  <c r="N268"/>
  <c r="M268"/>
  <c r="K268"/>
  <c r="J268"/>
  <c r="I268"/>
  <c r="H268"/>
  <c r="T267"/>
  <c r="S267"/>
  <c r="Q267"/>
  <c r="P267"/>
  <c r="N267"/>
  <c r="M267"/>
  <c r="K267"/>
  <c r="J267"/>
  <c r="I267"/>
  <c r="H267"/>
  <c r="V1461"/>
  <c r="W1461" s="1"/>
  <c r="U266"/>
  <c r="R266"/>
  <c r="O266"/>
  <c r="L266"/>
  <c r="T265"/>
  <c r="S265"/>
  <c r="Q265"/>
  <c r="P265"/>
  <c r="N265"/>
  <c r="M265"/>
  <c r="K265"/>
  <c r="J265"/>
  <c r="I265"/>
  <c r="H265"/>
  <c r="U264"/>
  <c r="R264"/>
  <c r="O264"/>
  <c r="L264"/>
  <c r="V1477"/>
  <c r="W1477" s="1"/>
  <c r="U263"/>
  <c r="R263"/>
  <c r="O263"/>
  <c r="L263"/>
  <c r="U262"/>
  <c r="R262"/>
  <c r="O262"/>
  <c r="L262"/>
  <c r="U261"/>
  <c r="R261"/>
  <c r="O261"/>
  <c r="L261"/>
  <c r="U260"/>
  <c r="R260"/>
  <c r="O260"/>
  <c r="L260"/>
  <c r="V1473"/>
  <c r="W1473" s="1"/>
  <c r="U259"/>
  <c r="R259"/>
  <c r="O259"/>
  <c r="L259"/>
  <c r="T258"/>
  <c r="S258"/>
  <c r="Q258"/>
  <c r="P258"/>
  <c r="N258"/>
  <c r="M258"/>
  <c r="K258"/>
  <c r="J258"/>
  <c r="I258"/>
  <c r="H258"/>
  <c r="T257"/>
  <c r="S257"/>
  <c r="Q257"/>
  <c r="P257"/>
  <c r="N257"/>
  <c r="M257"/>
  <c r="K257"/>
  <c r="J257"/>
  <c r="I257"/>
  <c r="H257"/>
  <c r="T256"/>
  <c r="S256"/>
  <c r="Q256"/>
  <c r="P256"/>
  <c r="N256"/>
  <c r="M256"/>
  <c r="K256"/>
  <c r="J256"/>
  <c r="I256"/>
  <c r="H256"/>
  <c r="U250"/>
  <c r="R250"/>
  <c r="O250"/>
  <c r="L250"/>
  <c r="U249"/>
  <c r="R249"/>
  <c r="O249"/>
  <c r="L249"/>
  <c r="U248"/>
  <c r="R248"/>
  <c r="O248"/>
  <c r="L248"/>
  <c r="U247"/>
  <c r="R247"/>
  <c r="O247"/>
  <c r="L247"/>
  <c r="U246"/>
  <c r="R246"/>
  <c r="O246"/>
  <c r="L246"/>
  <c r="U245"/>
  <c r="R245"/>
  <c r="O245"/>
  <c r="L245"/>
  <c r="U244"/>
  <c r="R244"/>
  <c r="O244"/>
  <c r="L244"/>
  <c r="U243"/>
  <c r="R243"/>
  <c r="O243"/>
  <c r="L243"/>
  <c r="V1499"/>
  <c r="W1499" s="1"/>
  <c r="U242"/>
  <c r="R242"/>
  <c r="O242"/>
  <c r="L242"/>
  <c r="V1476"/>
  <c r="W1476" s="1"/>
  <c r="U241"/>
  <c r="R241"/>
  <c r="O241"/>
  <c r="L241"/>
  <c r="V1498"/>
  <c r="W1498" s="1"/>
  <c r="U240"/>
  <c r="R240"/>
  <c r="O240"/>
  <c r="L240"/>
  <c r="V1475"/>
  <c r="W1475" s="1"/>
  <c r="U239"/>
  <c r="R239"/>
  <c r="O239"/>
  <c r="L239"/>
  <c r="U238"/>
  <c r="R238"/>
  <c r="O238"/>
  <c r="L238"/>
  <c r="U237"/>
  <c r="R237"/>
  <c r="O237"/>
  <c r="L237"/>
  <c r="U236"/>
  <c r="R236"/>
  <c r="O236"/>
  <c r="L236"/>
  <c r="U235"/>
  <c r="R235"/>
  <c r="O235"/>
  <c r="L235"/>
  <c r="U234"/>
  <c r="R234"/>
  <c r="O234"/>
  <c r="L234"/>
  <c r="U233"/>
  <c r="R233"/>
  <c r="O233"/>
  <c r="L233"/>
  <c r="U232"/>
  <c r="R232"/>
  <c r="O232"/>
  <c r="L232"/>
  <c r="U231"/>
  <c r="R231"/>
  <c r="O231"/>
  <c r="L231"/>
  <c r="U230"/>
  <c r="R230"/>
  <c r="O230"/>
  <c r="L230"/>
  <c r="U229"/>
  <c r="R229"/>
  <c r="O229"/>
  <c r="L229"/>
  <c r="U228"/>
  <c r="R228"/>
  <c r="O228"/>
  <c r="L228"/>
  <c r="V1444"/>
  <c r="W1444" s="1"/>
  <c r="U227"/>
  <c r="R227"/>
  <c r="O227"/>
  <c r="L227"/>
  <c r="U226"/>
  <c r="R226"/>
  <c r="O226"/>
  <c r="L226"/>
  <c r="U225"/>
  <c r="R225"/>
  <c r="O225"/>
  <c r="L225"/>
  <c r="S224"/>
  <c r="Q224"/>
  <c r="P224"/>
  <c r="N224"/>
  <c r="M224"/>
  <c r="K224"/>
  <c r="J224"/>
  <c r="I224"/>
  <c r="H224"/>
  <c r="S223"/>
  <c r="Q223"/>
  <c r="P223"/>
  <c r="N223"/>
  <c r="M223"/>
  <c r="K223"/>
  <c r="J223"/>
  <c r="I223"/>
  <c r="H223"/>
  <c r="S222"/>
  <c r="Q222"/>
  <c r="P222"/>
  <c r="N222"/>
  <c r="M222"/>
  <c r="K222"/>
  <c r="J222"/>
  <c r="I222"/>
  <c r="H222"/>
  <c r="S221"/>
  <c r="Q221"/>
  <c r="P221"/>
  <c r="N221"/>
  <c r="M221"/>
  <c r="K221"/>
  <c r="J221"/>
  <c r="I221"/>
  <c r="H221"/>
  <c r="U220"/>
  <c r="R220"/>
  <c r="O220"/>
  <c r="L220"/>
  <c r="U219"/>
  <c r="R219"/>
  <c r="O219"/>
  <c r="L219"/>
  <c r="U218"/>
  <c r="R218"/>
  <c r="O218"/>
  <c r="L218"/>
  <c r="U217"/>
  <c r="R217"/>
  <c r="O217"/>
  <c r="L217"/>
  <c r="V1450"/>
  <c r="W1450" s="1"/>
  <c r="U216"/>
  <c r="R216"/>
  <c r="O216"/>
  <c r="L216"/>
  <c r="T215"/>
  <c r="S215"/>
  <c r="Q215"/>
  <c r="P215"/>
  <c r="N215"/>
  <c r="M215"/>
  <c r="K215"/>
  <c r="J215"/>
  <c r="I215"/>
  <c r="H215"/>
  <c r="U214"/>
  <c r="R214"/>
  <c r="O214"/>
  <c r="L214"/>
  <c r="T213"/>
  <c r="S213"/>
  <c r="Q213"/>
  <c r="P213"/>
  <c r="N213"/>
  <c r="M213"/>
  <c r="K213"/>
  <c r="J213"/>
  <c r="I213"/>
  <c r="H213"/>
  <c r="U212"/>
  <c r="R212"/>
  <c r="O212"/>
  <c r="L212"/>
  <c r="V1451"/>
  <c r="W1451" s="1"/>
  <c r="U211"/>
  <c r="R211"/>
  <c r="O211"/>
  <c r="L211"/>
  <c r="T210"/>
  <c r="S210"/>
  <c r="Q210"/>
  <c r="P210"/>
  <c r="N210"/>
  <c r="M210"/>
  <c r="K210"/>
  <c r="J210"/>
  <c r="I210"/>
  <c r="H210"/>
  <c r="V1448"/>
  <c r="W1448" s="1"/>
  <c r="U209"/>
  <c r="R209"/>
  <c r="O209"/>
  <c r="L209"/>
  <c r="T208"/>
  <c r="S208"/>
  <c r="Q208"/>
  <c r="P208"/>
  <c r="N208"/>
  <c r="M208"/>
  <c r="K208"/>
  <c r="J208"/>
  <c r="I208"/>
  <c r="H208"/>
  <c r="T207"/>
  <c r="S207"/>
  <c r="Q207"/>
  <c r="P207"/>
  <c r="N207"/>
  <c r="M207"/>
  <c r="K207"/>
  <c r="J207"/>
  <c r="I207"/>
  <c r="H207"/>
  <c r="U206"/>
  <c r="R206"/>
  <c r="O206"/>
  <c r="L206"/>
  <c r="T205"/>
  <c r="S205"/>
  <c r="Q205"/>
  <c r="P205"/>
  <c r="N205"/>
  <c r="M205"/>
  <c r="K205"/>
  <c r="J205"/>
  <c r="I205"/>
  <c r="H205"/>
  <c r="U204"/>
  <c r="R204"/>
  <c r="O204"/>
  <c r="L204"/>
  <c r="T203"/>
  <c r="S203"/>
  <c r="Q203"/>
  <c r="P203"/>
  <c r="N203"/>
  <c r="M203"/>
  <c r="K203"/>
  <c r="J203"/>
  <c r="I203"/>
  <c r="H203"/>
  <c r="V1472"/>
  <c r="W1472" s="1"/>
  <c r="U202"/>
  <c r="R202"/>
  <c r="O202"/>
  <c r="L202"/>
  <c r="T201"/>
  <c r="S201"/>
  <c r="Q201"/>
  <c r="P201"/>
  <c r="N201"/>
  <c r="M201"/>
  <c r="K201"/>
  <c r="J201"/>
  <c r="I201"/>
  <c r="H201"/>
  <c r="V1471"/>
  <c r="W1471" s="1"/>
  <c r="U200"/>
  <c r="R200"/>
  <c r="O200"/>
  <c r="L200"/>
  <c r="T199"/>
  <c r="S199"/>
  <c r="Q199"/>
  <c r="P199"/>
  <c r="N199"/>
  <c r="M199"/>
  <c r="K199"/>
  <c r="J199"/>
  <c r="I199"/>
  <c r="H199"/>
  <c r="U198"/>
  <c r="R198"/>
  <c r="O198"/>
  <c r="L198"/>
  <c r="T197"/>
  <c r="S197"/>
  <c r="Q197"/>
  <c r="P197"/>
  <c r="N197"/>
  <c r="M197"/>
  <c r="K197"/>
  <c r="J197"/>
  <c r="I197"/>
  <c r="H197"/>
  <c r="AC196"/>
  <c r="AA196"/>
  <c r="U196"/>
  <c r="R196"/>
  <c r="O196"/>
  <c r="L196"/>
  <c r="AC195"/>
  <c r="AA195"/>
  <c r="U195"/>
  <c r="R195"/>
  <c r="O195"/>
  <c r="L195"/>
  <c r="AC194"/>
  <c r="AA194"/>
  <c r="U194"/>
  <c r="R194"/>
  <c r="O194"/>
  <c r="L194"/>
  <c r="AC193"/>
  <c r="AA193"/>
  <c r="U193"/>
  <c r="R193"/>
  <c r="O193"/>
  <c r="L193"/>
  <c r="AC192"/>
  <c r="AA192"/>
  <c r="U192"/>
  <c r="R192"/>
  <c r="O192"/>
  <c r="L192"/>
  <c r="AC191"/>
  <c r="AA191"/>
  <c r="U191"/>
  <c r="R191"/>
  <c r="O191"/>
  <c r="L191"/>
  <c r="AC190"/>
  <c r="AA190"/>
  <c r="U190"/>
  <c r="R190"/>
  <c r="O190"/>
  <c r="L190"/>
  <c r="AC189"/>
  <c r="AA189"/>
  <c r="U189"/>
  <c r="R189"/>
  <c r="O189"/>
  <c r="L189"/>
  <c r="AC188"/>
  <c r="AA188"/>
  <c r="U188"/>
  <c r="R188"/>
  <c r="O188"/>
  <c r="L188"/>
  <c r="AC187"/>
  <c r="AA187"/>
  <c r="U187"/>
  <c r="R187"/>
  <c r="O187"/>
  <c r="L187"/>
  <c r="AC186"/>
  <c r="AA186"/>
  <c r="U186"/>
  <c r="R186"/>
  <c r="O186"/>
  <c r="L186"/>
  <c r="AC185"/>
  <c r="AA185"/>
  <c r="U185"/>
  <c r="R185"/>
  <c r="O185"/>
  <c r="L185"/>
  <c r="AC184"/>
  <c r="AA184"/>
  <c r="U184"/>
  <c r="R184"/>
  <c r="O184"/>
  <c r="L184"/>
  <c r="AC183"/>
  <c r="AA183"/>
  <c r="U183"/>
  <c r="R183"/>
  <c r="O183"/>
  <c r="L183"/>
  <c r="AC182"/>
  <c r="AA182"/>
  <c r="U182"/>
  <c r="R182"/>
  <c r="O182"/>
  <c r="L182"/>
  <c r="AC181"/>
  <c r="AA181"/>
  <c r="U181"/>
  <c r="R181"/>
  <c r="O181"/>
  <c r="L181"/>
  <c r="AC180"/>
  <c r="AA180"/>
  <c r="U180"/>
  <c r="R180"/>
  <c r="O180"/>
  <c r="L180"/>
  <c r="AC179"/>
  <c r="AA179"/>
  <c r="U179"/>
  <c r="R179"/>
  <c r="O179"/>
  <c r="L179"/>
  <c r="AC178"/>
  <c r="AA178"/>
  <c r="U178"/>
  <c r="R178"/>
  <c r="O178"/>
  <c r="L178"/>
  <c r="AC177"/>
  <c r="AA177"/>
  <c r="U177"/>
  <c r="R177"/>
  <c r="O177"/>
  <c r="L177"/>
  <c r="AC176"/>
  <c r="AA176"/>
  <c r="U176"/>
  <c r="R176"/>
  <c r="O176"/>
  <c r="L176"/>
  <c r="AC175"/>
  <c r="AA175"/>
  <c r="U175"/>
  <c r="R175"/>
  <c r="O175"/>
  <c r="L175"/>
  <c r="AC174"/>
  <c r="AA174"/>
  <c r="U174"/>
  <c r="R174"/>
  <c r="O174"/>
  <c r="L174"/>
  <c r="AC173"/>
  <c r="AA173"/>
  <c r="U173"/>
  <c r="R173"/>
  <c r="O173"/>
  <c r="L173"/>
  <c r="AC172"/>
  <c r="AA172"/>
  <c r="U172"/>
  <c r="R172"/>
  <c r="O172"/>
  <c r="L172"/>
  <c r="AC171"/>
  <c r="AA171"/>
  <c r="U171"/>
  <c r="R171"/>
  <c r="O171"/>
  <c r="L171"/>
  <c r="AC170"/>
  <c r="AA170"/>
  <c r="U170"/>
  <c r="R170"/>
  <c r="O170"/>
  <c r="L170"/>
  <c r="AC169"/>
  <c r="AA169"/>
  <c r="U169"/>
  <c r="R169"/>
  <c r="O169"/>
  <c r="L169"/>
  <c r="AB168"/>
  <c r="T168"/>
  <c r="S168"/>
  <c r="Q168"/>
  <c r="P168"/>
  <c r="N168"/>
  <c r="M168"/>
  <c r="K168"/>
  <c r="J168"/>
  <c r="I168"/>
  <c r="H168"/>
  <c r="AC167"/>
  <c r="AA167"/>
  <c r="U167"/>
  <c r="R167"/>
  <c r="O167"/>
  <c r="L167"/>
  <c r="AC166"/>
  <c r="AA166"/>
  <c r="U166"/>
  <c r="R166"/>
  <c r="O166"/>
  <c r="L166"/>
  <c r="AC165"/>
  <c r="AA165"/>
  <c r="U165"/>
  <c r="R165"/>
  <c r="O165"/>
  <c r="L165"/>
  <c r="AC164"/>
  <c r="AA164"/>
  <c r="U164"/>
  <c r="R164"/>
  <c r="O164"/>
  <c r="L164"/>
  <c r="AC163"/>
  <c r="AA163"/>
  <c r="U163"/>
  <c r="R163"/>
  <c r="O163"/>
  <c r="L163"/>
  <c r="AC162"/>
  <c r="AA162"/>
  <c r="U162"/>
  <c r="R162"/>
  <c r="O162"/>
  <c r="L162"/>
  <c r="AC161"/>
  <c r="AA161"/>
  <c r="U161"/>
  <c r="R161"/>
  <c r="O161"/>
  <c r="L161"/>
  <c r="AC160"/>
  <c r="AA160"/>
  <c r="U160"/>
  <c r="R160"/>
  <c r="O160"/>
  <c r="L160"/>
  <c r="AC159"/>
  <c r="AA159"/>
  <c r="U159"/>
  <c r="R159"/>
  <c r="O159"/>
  <c r="L159"/>
  <c r="AC158"/>
  <c r="AA158"/>
  <c r="U158"/>
  <c r="R158"/>
  <c r="O158"/>
  <c r="L158"/>
  <c r="AC157"/>
  <c r="AA157"/>
  <c r="U157"/>
  <c r="R157"/>
  <c r="O157"/>
  <c r="L157"/>
  <c r="AC156"/>
  <c r="AA156"/>
  <c r="U156"/>
  <c r="R156"/>
  <c r="O156"/>
  <c r="L156"/>
  <c r="AC155"/>
  <c r="AA155"/>
  <c r="U155"/>
  <c r="R155"/>
  <c r="O155"/>
  <c r="L155"/>
  <c r="AC154"/>
  <c r="AA154"/>
  <c r="U154"/>
  <c r="R154"/>
  <c r="O154"/>
  <c r="L154"/>
  <c r="AC153"/>
  <c r="AA153"/>
  <c r="U153"/>
  <c r="R153"/>
  <c r="O153"/>
  <c r="L153"/>
  <c r="AC152"/>
  <c r="AA152"/>
  <c r="U152"/>
  <c r="R152"/>
  <c r="O152"/>
  <c r="L152"/>
  <c r="AC151"/>
  <c r="AA151"/>
  <c r="U151"/>
  <c r="R151"/>
  <c r="O151"/>
  <c r="L151"/>
  <c r="AC150"/>
  <c r="AA150"/>
  <c r="U150"/>
  <c r="R150"/>
  <c r="O150"/>
  <c r="L150"/>
  <c r="AC149"/>
  <c r="AA149"/>
  <c r="U149"/>
  <c r="R149"/>
  <c r="O149"/>
  <c r="L149"/>
  <c r="AC148"/>
  <c r="AA148"/>
  <c r="U148"/>
  <c r="R148"/>
  <c r="O148"/>
  <c r="L148"/>
  <c r="AC147"/>
  <c r="AA147"/>
  <c r="U147"/>
  <c r="R147"/>
  <c r="O147"/>
  <c r="L147"/>
  <c r="AC146"/>
  <c r="AA146"/>
  <c r="U146"/>
  <c r="R146"/>
  <c r="O146"/>
  <c r="L146"/>
  <c r="AC145"/>
  <c r="AA145"/>
  <c r="U145"/>
  <c r="R145"/>
  <c r="O145"/>
  <c r="L145"/>
  <c r="AC144"/>
  <c r="AA144"/>
  <c r="U144"/>
  <c r="R144"/>
  <c r="O144"/>
  <c r="L144"/>
  <c r="AC143"/>
  <c r="AA143"/>
  <c r="U143"/>
  <c r="R143"/>
  <c r="O143"/>
  <c r="L143"/>
  <c r="AC142"/>
  <c r="AA142"/>
  <c r="U142"/>
  <c r="R142"/>
  <c r="O142"/>
  <c r="L142"/>
  <c r="AC141"/>
  <c r="AA141"/>
  <c r="U141"/>
  <c r="R141"/>
  <c r="O141"/>
  <c r="L141"/>
  <c r="AC140"/>
  <c r="AA140"/>
  <c r="U140"/>
  <c r="R140"/>
  <c r="O140"/>
  <c r="L140"/>
  <c r="AB139"/>
  <c r="T139"/>
  <c r="S139"/>
  <c r="Q139"/>
  <c r="P139"/>
  <c r="N139"/>
  <c r="M139"/>
  <c r="K139"/>
  <c r="J139"/>
  <c r="I139"/>
  <c r="H139"/>
  <c r="AC138"/>
  <c r="AA138"/>
  <c r="U138"/>
  <c r="R138"/>
  <c r="O138"/>
  <c r="L138"/>
  <c r="AC137"/>
  <c r="AA137"/>
  <c r="U137"/>
  <c r="R137"/>
  <c r="O137"/>
  <c r="L137"/>
  <c r="AC136"/>
  <c r="AA136"/>
  <c r="U136"/>
  <c r="R136"/>
  <c r="O136"/>
  <c r="L136"/>
  <c r="AC135"/>
  <c r="AA135"/>
  <c r="U135"/>
  <c r="R135"/>
  <c r="O135"/>
  <c r="L135"/>
  <c r="AC134"/>
  <c r="AA134"/>
  <c r="U134"/>
  <c r="R134"/>
  <c r="O134"/>
  <c r="L134"/>
  <c r="AC133"/>
  <c r="AA133"/>
  <c r="U133"/>
  <c r="R133"/>
  <c r="O133"/>
  <c r="L133"/>
  <c r="AC132"/>
  <c r="AA132"/>
  <c r="U132"/>
  <c r="R132"/>
  <c r="O132"/>
  <c r="L132"/>
  <c r="AC131"/>
  <c r="AA131"/>
  <c r="U131"/>
  <c r="R131"/>
  <c r="O131"/>
  <c r="L131"/>
  <c r="AC130"/>
  <c r="AA130"/>
  <c r="U130"/>
  <c r="R130"/>
  <c r="O130"/>
  <c r="L130"/>
  <c r="AC129"/>
  <c r="AA129"/>
  <c r="U129"/>
  <c r="R129"/>
  <c r="O129"/>
  <c r="L129"/>
  <c r="AC128"/>
  <c r="AA128"/>
  <c r="U128"/>
  <c r="R128"/>
  <c r="O128"/>
  <c r="L128"/>
  <c r="AC127"/>
  <c r="AA127"/>
  <c r="U127"/>
  <c r="R127"/>
  <c r="O127"/>
  <c r="L127"/>
  <c r="AC126"/>
  <c r="AA126"/>
  <c r="U126"/>
  <c r="R126"/>
  <c r="O126"/>
  <c r="L126"/>
  <c r="AC125"/>
  <c r="AA125"/>
  <c r="U125"/>
  <c r="R125"/>
  <c r="O125"/>
  <c r="L125"/>
  <c r="AC124"/>
  <c r="AA124"/>
  <c r="U124"/>
  <c r="R124"/>
  <c r="O124"/>
  <c r="L124"/>
  <c r="AC123"/>
  <c r="AA123"/>
  <c r="U123"/>
  <c r="R123"/>
  <c r="O123"/>
  <c r="L123"/>
  <c r="AC122"/>
  <c r="AA122"/>
  <c r="U122"/>
  <c r="R122"/>
  <c r="O122"/>
  <c r="L122"/>
  <c r="AC121"/>
  <c r="AA121"/>
  <c r="U121"/>
  <c r="R121"/>
  <c r="O121"/>
  <c r="L121"/>
  <c r="AC120"/>
  <c r="AA120"/>
  <c r="U120"/>
  <c r="R120"/>
  <c r="O120"/>
  <c r="L120"/>
  <c r="AC119"/>
  <c r="AA119"/>
  <c r="U119"/>
  <c r="R119"/>
  <c r="O119"/>
  <c r="L119"/>
  <c r="AC118"/>
  <c r="AA118"/>
  <c r="U118"/>
  <c r="R118"/>
  <c r="O118"/>
  <c r="L118"/>
  <c r="AC117"/>
  <c r="AA117"/>
  <c r="U117"/>
  <c r="R117"/>
  <c r="O117"/>
  <c r="L117"/>
  <c r="AC116"/>
  <c r="AA116"/>
  <c r="U116"/>
  <c r="R116"/>
  <c r="O116"/>
  <c r="L116"/>
  <c r="AC115"/>
  <c r="AA115"/>
  <c r="U115"/>
  <c r="R115"/>
  <c r="O115"/>
  <c r="L115"/>
  <c r="AC114"/>
  <c r="AA114"/>
  <c r="U114"/>
  <c r="R114"/>
  <c r="O114"/>
  <c r="L114"/>
  <c r="AB113"/>
  <c r="T113"/>
  <c r="S113"/>
  <c r="Q113"/>
  <c r="P113"/>
  <c r="N113"/>
  <c r="M113"/>
  <c r="K113"/>
  <c r="J113"/>
  <c r="I113"/>
  <c r="H113"/>
  <c r="AC112"/>
  <c r="AA112"/>
  <c r="U112"/>
  <c r="R112"/>
  <c r="O112"/>
  <c r="L112"/>
  <c r="AC111"/>
  <c r="AA111"/>
  <c r="U111"/>
  <c r="R111"/>
  <c r="O111"/>
  <c r="L111"/>
  <c r="AC110"/>
  <c r="AA110"/>
  <c r="U110"/>
  <c r="R110"/>
  <c r="O110"/>
  <c r="L110"/>
  <c r="AC109"/>
  <c r="AA109"/>
  <c r="U109"/>
  <c r="R109"/>
  <c r="O109"/>
  <c r="L109"/>
  <c r="AC108"/>
  <c r="AA108"/>
  <c r="U108"/>
  <c r="R108"/>
  <c r="O108"/>
  <c r="L108"/>
  <c r="AC107"/>
  <c r="AA107"/>
  <c r="U107"/>
  <c r="R107"/>
  <c r="O107"/>
  <c r="L107"/>
  <c r="AC106"/>
  <c r="AA106"/>
  <c r="U106"/>
  <c r="R106"/>
  <c r="O106"/>
  <c r="L106"/>
  <c r="AC105"/>
  <c r="AA105"/>
  <c r="U105"/>
  <c r="R105"/>
  <c r="O105"/>
  <c r="L105"/>
  <c r="AC104"/>
  <c r="AA104"/>
  <c r="U104"/>
  <c r="R104"/>
  <c r="O104"/>
  <c r="L104"/>
  <c r="AC103"/>
  <c r="AA103"/>
  <c r="U103"/>
  <c r="R103"/>
  <c r="O103"/>
  <c r="L103"/>
  <c r="AC102"/>
  <c r="AA102"/>
  <c r="U102"/>
  <c r="R102"/>
  <c r="O102"/>
  <c r="L102"/>
  <c r="AC101"/>
  <c r="AA101"/>
  <c r="U101"/>
  <c r="R101"/>
  <c r="O101"/>
  <c r="L101"/>
  <c r="AC100"/>
  <c r="AA100"/>
  <c r="U100"/>
  <c r="R100"/>
  <c r="O100"/>
  <c r="L100"/>
  <c r="AC99"/>
  <c r="AA99"/>
  <c r="U99"/>
  <c r="R99"/>
  <c r="O99"/>
  <c r="L99"/>
  <c r="AC98"/>
  <c r="AA98"/>
  <c r="U98"/>
  <c r="R98"/>
  <c r="O98"/>
  <c r="L98"/>
  <c r="AC97"/>
  <c r="AA97"/>
  <c r="U97"/>
  <c r="R97"/>
  <c r="O97"/>
  <c r="L97"/>
  <c r="AC96"/>
  <c r="AA96"/>
  <c r="U96"/>
  <c r="R96"/>
  <c r="O96"/>
  <c r="L96"/>
  <c r="AC95"/>
  <c r="AA95"/>
  <c r="U95"/>
  <c r="R95"/>
  <c r="O95"/>
  <c r="L95"/>
  <c r="AC94"/>
  <c r="AA94"/>
  <c r="U94"/>
  <c r="R94"/>
  <c r="O94"/>
  <c r="L94"/>
  <c r="AC93"/>
  <c r="AA93"/>
  <c r="U93"/>
  <c r="R93"/>
  <c r="O93"/>
  <c r="L93"/>
  <c r="AC92"/>
  <c r="AA92"/>
  <c r="U92"/>
  <c r="R92"/>
  <c r="O92"/>
  <c r="L92"/>
  <c r="AC91"/>
  <c r="AA91"/>
  <c r="U91"/>
  <c r="R91"/>
  <c r="O91"/>
  <c r="L91"/>
  <c r="AC90"/>
  <c r="AA90"/>
  <c r="U90"/>
  <c r="R90"/>
  <c r="O90"/>
  <c r="L90"/>
  <c r="AC89"/>
  <c r="AA89"/>
  <c r="U89"/>
  <c r="R89"/>
  <c r="O89"/>
  <c r="L89"/>
  <c r="AC88"/>
  <c r="AA88"/>
  <c r="U88"/>
  <c r="R88"/>
  <c r="O88"/>
  <c r="L88"/>
  <c r="AC87"/>
  <c r="AA87"/>
  <c r="U87"/>
  <c r="R87"/>
  <c r="O87"/>
  <c r="L87"/>
  <c r="AC86"/>
  <c r="AA86"/>
  <c r="U86"/>
  <c r="R86"/>
  <c r="O86"/>
  <c r="L86"/>
  <c r="AC85"/>
  <c r="AA85"/>
  <c r="U85"/>
  <c r="R85"/>
  <c r="O85"/>
  <c r="L85"/>
  <c r="AC84"/>
  <c r="AA84"/>
  <c r="U84"/>
  <c r="R84"/>
  <c r="O84"/>
  <c r="L84"/>
  <c r="AB83"/>
  <c r="T83"/>
  <c r="S83"/>
  <c r="Q83"/>
  <c r="P83"/>
  <c r="N83"/>
  <c r="M83"/>
  <c r="K83"/>
  <c r="J83"/>
  <c r="I83"/>
  <c r="H83"/>
  <c r="AC82"/>
  <c r="AA82"/>
  <c r="U82"/>
  <c r="R82"/>
  <c r="O82"/>
  <c r="L82"/>
  <c r="AC81"/>
  <c r="AA81"/>
  <c r="U81"/>
  <c r="R81"/>
  <c r="O81"/>
  <c r="L81"/>
  <c r="AC80"/>
  <c r="AA80"/>
  <c r="U80"/>
  <c r="R80"/>
  <c r="O80"/>
  <c r="L80"/>
  <c r="U79"/>
  <c r="R79"/>
  <c r="O79"/>
  <c r="L79"/>
  <c r="U78"/>
  <c r="R78"/>
  <c r="O78"/>
  <c r="L78"/>
  <c r="T77"/>
  <c r="S77"/>
  <c r="Q77"/>
  <c r="P77"/>
  <c r="N77"/>
  <c r="M77"/>
  <c r="K77"/>
  <c r="J77"/>
  <c r="I77"/>
  <c r="H77"/>
  <c r="U76"/>
  <c r="R76"/>
  <c r="O76"/>
  <c r="L76"/>
  <c r="T75"/>
  <c r="S75"/>
  <c r="Q75"/>
  <c r="P75"/>
  <c r="N75"/>
  <c r="M75"/>
  <c r="K75"/>
  <c r="J75"/>
  <c r="I75"/>
  <c r="H75"/>
  <c r="T74"/>
  <c r="S74"/>
  <c r="Q74"/>
  <c r="P74"/>
  <c r="N74"/>
  <c r="M74"/>
  <c r="K74"/>
  <c r="J74"/>
  <c r="I74"/>
  <c r="H74"/>
  <c r="T73"/>
  <c r="S73"/>
  <c r="Q73"/>
  <c r="P73"/>
  <c r="N73"/>
  <c r="M73"/>
  <c r="K73"/>
  <c r="J73"/>
  <c r="I73"/>
  <c r="H73"/>
  <c r="U72"/>
  <c r="R72"/>
  <c r="O72"/>
  <c r="L72"/>
  <c r="U71"/>
  <c r="R71"/>
  <c r="O71"/>
  <c r="L71"/>
  <c r="U70"/>
  <c r="R70"/>
  <c r="O70"/>
  <c r="L70"/>
  <c r="U69"/>
  <c r="R69"/>
  <c r="O69"/>
  <c r="L69"/>
  <c r="U68"/>
  <c r="R68"/>
  <c r="O68"/>
  <c r="L68"/>
  <c r="U67"/>
  <c r="R67"/>
  <c r="O67"/>
  <c r="L67"/>
  <c r="R66"/>
  <c r="O66"/>
  <c r="L66"/>
  <c r="T65"/>
  <c r="S65"/>
  <c r="Q65"/>
  <c r="P65"/>
  <c r="N65"/>
  <c r="M65"/>
  <c r="K65"/>
  <c r="J65"/>
  <c r="I65"/>
  <c r="H65"/>
  <c r="U64"/>
  <c r="R64"/>
  <c r="O64"/>
  <c r="L64"/>
  <c r="U63"/>
  <c r="R63"/>
  <c r="O63"/>
  <c r="L63"/>
  <c r="U62"/>
  <c r="R62"/>
  <c r="O62"/>
  <c r="L62"/>
  <c r="U61"/>
  <c r="R61"/>
  <c r="O61"/>
  <c r="L61"/>
  <c r="U60"/>
  <c r="R60"/>
  <c r="O60"/>
  <c r="L60"/>
  <c r="U59"/>
  <c r="R59"/>
  <c r="O59"/>
  <c r="L59"/>
  <c r="U58"/>
  <c r="R58"/>
  <c r="O58"/>
  <c r="L58"/>
  <c r="U57"/>
  <c r="R57"/>
  <c r="O57"/>
  <c r="L57"/>
  <c r="U56"/>
  <c r="R56"/>
  <c r="O56"/>
  <c r="L56"/>
  <c r="U55"/>
  <c r="R55"/>
  <c r="O55"/>
  <c r="L55"/>
  <c r="U54"/>
  <c r="R54"/>
  <c r="O54"/>
  <c r="L54"/>
  <c r="U53"/>
  <c r="R53"/>
  <c r="O53"/>
  <c r="L53"/>
  <c r="U52"/>
  <c r="R52"/>
  <c r="O52"/>
  <c r="L52"/>
  <c r="U51"/>
  <c r="R51"/>
  <c r="O51"/>
  <c r="L51"/>
  <c r="U50"/>
  <c r="R50"/>
  <c r="O50"/>
  <c r="L50"/>
  <c r="U49"/>
  <c r="R49"/>
  <c r="O49"/>
  <c r="L49"/>
  <c r="T48"/>
  <c r="S48"/>
  <c r="Q48"/>
  <c r="P48"/>
  <c r="N48"/>
  <c r="M48"/>
  <c r="K48"/>
  <c r="J48"/>
  <c r="I48"/>
  <c r="H48"/>
  <c r="U47"/>
  <c r="R47"/>
  <c r="O47"/>
  <c r="L47"/>
  <c r="U46"/>
  <c r="R46"/>
  <c r="O46"/>
  <c r="L46"/>
  <c r="U45"/>
  <c r="R45"/>
  <c r="O45"/>
  <c r="L45"/>
  <c r="U44"/>
  <c r="R44"/>
  <c r="O44"/>
  <c r="L44"/>
  <c r="U43"/>
  <c r="R43"/>
  <c r="O43"/>
  <c r="L43"/>
  <c r="U42"/>
  <c r="R42"/>
  <c r="O42"/>
  <c r="L42"/>
  <c r="U41"/>
  <c r="R41"/>
  <c r="O41"/>
  <c r="L41"/>
  <c r="U40"/>
  <c r="R40"/>
  <c r="O40"/>
  <c r="L40"/>
  <c r="U39"/>
  <c r="R39"/>
  <c r="O39"/>
  <c r="L39"/>
  <c r="U38"/>
  <c r="R38"/>
  <c r="O38"/>
  <c r="L38"/>
  <c r="U37"/>
  <c r="R37"/>
  <c r="O37"/>
  <c r="L37"/>
  <c r="U36"/>
  <c r="R36"/>
  <c r="O36"/>
  <c r="L36"/>
  <c r="T35"/>
  <c r="S35"/>
  <c r="Q35"/>
  <c r="P35"/>
  <c r="N35"/>
  <c r="M35"/>
  <c r="K35"/>
  <c r="J35"/>
  <c r="I35"/>
  <c r="H35"/>
  <c r="T34"/>
  <c r="S34"/>
  <c r="Q34"/>
  <c r="P34"/>
  <c r="N34"/>
  <c r="M34"/>
  <c r="K34"/>
  <c r="J34"/>
  <c r="I34"/>
  <c r="H34"/>
  <c r="U33"/>
  <c r="R33"/>
  <c r="O33"/>
  <c r="L33"/>
  <c r="U32"/>
  <c r="R32"/>
  <c r="O32"/>
  <c r="L32"/>
  <c r="U31"/>
  <c r="R31"/>
  <c r="O31"/>
  <c r="L31"/>
  <c r="U30"/>
  <c r="R30"/>
  <c r="O30"/>
  <c r="L30"/>
  <c r="T29"/>
  <c r="S29"/>
  <c r="Q29"/>
  <c r="P29"/>
  <c r="N29"/>
  <c r="M29"/>
  <c r="K29"/>
  <c r="J29"/>
  <c r="I29"/>
  <c r="H29"/>
  <c r="U28"/>
  <c r="R28"/>
  <c r="O28"/>
  <c r="L28"/>
  <c r="U27"/>
  <c r="R27"/>
  <c r="O27"/>
  <c r="L27"/>
  <c r="U26"/>
  <c r="R26"/>
  <c r="O26"/>
  <c r="L26"/>
  <c r="U25"/>
  <c r="R25"/>
  <c r="O25"/>
  <c r="L25"/>
  <c r="T24"/>
  <c r="S24"/>
  <c r="Q24"/>
  <c r="P24"/>
  <c r="N24"/>
  <c r="M24"/>
  <c r="K24"/>
  <c r="J24"/>
  <c r="I24"/>
  <c r="H24"/>
  <c r="U23"/>
  <c r="R23"/>
  <c r="O23"/>
  <c r="L23"/>
  <c r="U22"/>
  <c r="R22"/>
  <c r="O22"/>
  <c r="L22"/>
  <c r="T21"/>
  <c r="S21"/>
  <c r="Q21"/>
  <c r="P21"/>
  <c r="N21"/>
  <c r="M21"/>
  <c r="K21"/>
  <c r="J21"/>
  <c r="I21"/>
  <c r="H21"/>
  <c r="U20"/>
  <c r="R20"/>
  <c r="O20"/>
  <c r="L20"/>
  <c r="U19"/>
  <c r="R19"/>
  <c r="O19"/>
  <c r="L19"/>
  <c r="U18"/>
  <c r="R18"/>
  <c r="O18"/>
  <c r="L18"/>
  <c r="T17"/>
  <c r="S17"/>
  <c r="Q17"/>
  <c r="P17"/>
  <c r="N17"/>
  <c r="M17"/>
  <c r="K17"/>
  <c r="J17"/>
  <c r="I17"/>
  <c r="H17"/>
  <c r="U16"/>
  <c r="R16"/>
  <c r="O16"/>
  <c r="L16"/>
  <c r="U15"/>
  <c r="R15"/>
  <c r="O15"/>
  <c r="L15"/>
  <c r="U14"/>
  <c r="R14"/>
  <c r="O14"/>
  <c r="L14"/>
  <c r="U13"/>
  <c r="R13"/>
  <c r="O13"/>
  <c r="L13"/>
  <c r="U12"/>
  <c r="R12"/>
  <c r="O12"/>
  <c r="L12"/>
  <c r="T11"/>
  <c r="S11"/>
  <c r="Q11"/>
  <c r="P11"/>
  <c r="N11"/>
  <c r="M11"/>
  <c r="K11"/>
  <c r="J11"/>
  <c r="I11"/>
  <c r="H11"/>
  <c r="T10"/>
  <c r="S10"/>
  <c r="Q10"/>
  <c r="P10"/>
  <c r="N10"/>
  <c r="M10"/>
  <c r="K10"/>
  <c r="J10"/>
  <c r="I10"/>
  <c r="H10"/>
  <c r="T9"/>
  <c r="S9"/>
  <c r="Q9"/>
  <c r="P9"/>
  <c r="N9"/>
  <c r="M9"/>
  <c r="K9"/>
  <c r="J9"/>
  <c r="I9"/>
  <c r="H9"/>
  <c r="T8"/>
  <c r="S8"/>
  <c r="Q8"/>
  <c r="P8"/>
  <c r="N8"/>
  <c r="M8"/>
  <c r="K8"/>
  <c r="J8"/>
  <c r="I8"/>
  <c r="H8"/>
  <c r="S7"/>
  <c r="S1434" s="1"/>
  <c r="Q7"/>
  <c r="Q1434" s="1"/>
  <c r="P7"/>
  <c r="P1434" s="1"/>
  <c r="N7"/>
  <c r="N1434" s="1"/>
  <c r="M7"/>
  <c r="M1434" s="1"/>
  <c r="M1436" s="1"/>
  <c r="K7"/>
  <c r="K1434" s="1"/>
  <c r="J7"/>
  <c r="J1434" s="1"/>
  <c r="J1436" s="1"/>
  <c r="I7"/>
  <c r="I1434" s="1"/>
  <c r="I1436" s="1"/>
  <c r="H7"/>
  <c r="H1434" s="1"/>
  <c r="H1436" s="1"/>
  <c r="U1271" l="1"/>
  <c r="L1271"/>
  <c r="O1271"/>
  <c r="R1271"/>
  <c r="L1254"/>
  <c r="O1254"/>
  <c r="R1254"/>
  <c r="U1254"/>
  <c r="S1511"/>
  <c r="V1509"/>
  <c r="W1509" s="1"/>
  <c r="V1453"/>
  <c r="W1453" s="1"/>
  <c r="V1478"/>
  <c r="W1478" s="1"/>
  <c r="V1480"/>
  <c r="W1480" s="1"/>
  <c r="V1449"/>
  <c r="W1449" s="1"/>
  <c r="V1474"/>
  <c r="W1474" s="1"/>
  <c r="V1491"/>
  <c r="W1491" s="1"/>
  <c r="V1481"/>
  <c r="W1481" s="1"/>
  <c r="V1500"/>
  <c r="W1500" s="1"/>
  <c r="V1455"/>
  <c r="W1455" s="1"/>
  <c r="V1464"/>
  <c r="W1464" s="1"/>
  <c r="V1469"/>
  <c r="W1469" s="1"/>
  <c r="V1454"/>
  <c r="W1454" s="1"/>
  <c r="V1479"/>
  <c r="W1479" s="1"/>
  <c r="V1485"/>
  <c r="W1485" s="1"/>
  <c r="V1442"/>
  <c r="W1442" s="1"/>
  <c r="V1465"/>
  <c r="W1465" s="1"/>
  <c r="V1466"/>
  <c r="W1466" s="1"/>
  <c r="V1457"/>
  <c r="W1457" s="1"/>
  <c r="V1460"/>
  <c r="W1460" s="1"/>
  <c r="V1496"/>
  <c r="W1496" s="1"/>
  <c r="V1467"/>
  <c r="W1467" s="1"/>
  <c r="V1468"/>
  <c r="W1468" s="1"/>
  <c r="V1446"/>
  <c r="W1446" s="1"/>
  <c r="V1482"/>
  <c r="W1482" s="1"/>
  <c r="V1452"/>
  <c r="W1452" s="1"/>
  <c r="V1494"/>
  <c r="W1494" s="1"/>
  <c r="V1497"/>
  <c r="W1497" s="1"/>
  <c r="V1506"/>
  <c r="W1506" s="1"/>
  <c r="V1507"/>
  <c r="W1507" s="1"/>
  <c r="V1483"/>
  <c r="W1483" s="1"/>
  <c r="V1484"/>
  <c r="W1484" s="1"/>
  <c r="X1487"/>
  <c r="Y1487" s="1"/>
  <c r="V1463"/>
  <c r="W1463" s="1"/>
  <c r="V1490"/>
  <c r="W1490" s="1"/>
  <c r="V1445"/>
  <c r="W1445" s="1"/>
  <c r="V1489"/>
  <c r="W1489" s="1"/>
  <c r="V1493"/>
  <c r="W1493" s="1"/>
  <c r="V1456"/>
  <c r="W1456" s="1"/>
  <c r="V1501"/>
  <c r="W1501" s="1"/>
  <c r="V1502"/>
  <c r="W1502" s="1"/>
  <c r="V1503"/>
  <c r="W1503" s="1"/>
  <c r="V1504"/>
  <c r="W1504" s="1"/>
  <c r="AB20"/>
  <c r="AB19"/>
  <c r="R8"/>
  <c r="O9"/>
  <c r="R9"/>
  <c r="O73"/>
  <c r="R73"/>
  <c r="O221"/>
  <c r="R221"/>
  <c r="O267"/>
  <c r="R267"/>
  <c r="O500"/>
  <c r="R500"/>
  <c r="O509"/>
  <c r="R509"/>
  <c r="O519"/>
  <c r="R519"/>
  <c r="O620"/>
  <c r="R620"/>
  <c r="O623"/>
  <c r="R623"/>
  <c r="O756"/>
  <c r="R756"/>
  <c r="L8"/>
  <c r="O8"/>
  <c r="U8"/>
  <c r="L9"/>
  <c r="U9"/>
  <c r="L10"/>
  <c r="O10"/>
  <c r="R10"/>
  <c r="U10"/>
  <c r="L11"/>
  <c r="O11"/>
  <c r="R11"/>
  <c r="U11"/>
  <c r="L17"/>
  <c r="O17"/>
  <c r="R17"/>
  <c r="U17"/>
  <c r="L21"/>
  <c r="O21"/>
  <c r="R21"/>
  <c r="U21"/>
  <c r="L24"/>
  <c r="O24"/>
  <c r="R24"/>
  <c r="U24"/>
  <c r="L29"/>
  <c r="O29"/>
  <c r="R29"/>
  <c r="U29"/>
  <c r="L34"/>
  <c r="O34"/>
  <c r="R34"/>
  <c r="U34"/>
  <c r="L35"/>
  <c r="O35"/>
  <c r="R35"/>
  <c r="U35"/>
  <c r="L48"/>
  <c r="O48"/>
  <c r="R48"/>
  <c r="U48"/>
  <c r="L65"/>
  <c r="O65"/>
  <c r="R65"/>
  <c r="U65"/>
  <c r="L73"/>
  <c r="U73"/>
  <c r="L74"/>
  <c r="O74"/>
  <c r="R74"/>
  <c r="U74"/>
  <c r="L75"/>
  <c r="O75"/>
  <c r="R75"/>
  <c r="U75"/>
  <c r="L77"/>
  <c r="O77"/>
  <c r="R77"/>
  <c r="U77"/>
  <c r="L83"/>
  <c r="O83"/>
  <c r="R83"/>
  <c r="U83"/>
  <c r="AA83"/>
  <c r="AC83"/>
  <c r="L113"/>
  <c r="O113"/>
  <c r="R113"/>
  <c r="U113"/>
  <c r="AA113"/>
  <c r="AC113"/>
  <c r="L139"/>
  <c r="O139"/>
  <c r="R139"/>
  <c r="U139"/>
  <c r="AA139"/>
  <c r="AC139"/>
  <c r="L168"/>
  <c r="O168"/>
  <c r="R168"/>
  <c r="U168"/>
  <c r="AA168"/>
  <c r="AC168"/>
  <c r="L197"/>
  <c r="O197"/>
  <c r="R197"/>
  <c r="U197"/>
  <c r="L199"/>
  <c r="O199"/>
  <c r="R199"/>
  <c r="U199"/>
  <c r="L201"/>
  <c r="O201"/>
  <c r="R201"/>
  <c r="U201"/>
  <c r="L203"/>
  <c r="O203"/>
  <c r="R203"/>
  <c r="U203"/>
  <c r="L205"/>
  <c r="O205"/>
  <c r="R205"/>
  <c r="U205"/>
  <c r="L207"/>
  <c r="O207"/>
  <c r="R207"/>
  <c r="U207"/>
  <c r="L208"/>
  <c r="O208"/>
  <c r="R208"/>
  <c r="U208"/>
  <c r="L210"/>
  <c r="O210"/>
  <c r="R210"/>
  <c r="U210"/>
  <c r="L213"/>
  <c r="O213"/>
  <c r="R213"/>
  <c r="U213"/>
  <c r="L215"/>
  <c r="O215"/>
  <c r="R215"/>
  <c r="U215"/>
  <c r="L221"/>
  <c r="U221"/>
  <c r="L222"/>
  <c r="O222"/>
  <c r="R222"/>
  <c r="U222"/>
  <c r="L223"/>
  <c r="O223"/>
  <c r="R223"/>
  <c r="U223"/>
  <c r="L224"/>
  <c r="O224"/>
  <c r="R224"/>
  <c r="U224"/>
  <c r="L256"/>
  <c r="O256"/>
  <c r="R256"/>
  <c r="U256"/>
  <c r="L257"/>
  <c r="O257"/>
  <c r="R257"/>
  <c r="U257"/>
  <c r="L258"/>
  <c r="O258"/>
  <c r="R258"/>
  <c r="U258"/>
  <c r="L265"/>
  <c r="O265"/>
  <c r="R265"/>
  <c r="U265"/>
  <c r="L267"/>
  <c r="U267"/>
  <c r="L268"/>
  <c r="O268"/>
  <c r="R268"/>
  <c r="U268"/>
  <c r="L269"/>
  <c r="O269"/>
  <c r="R269"/>
  <c r="U269"/>
  <c r="L270"/>
  <c r="O270"/>
  <c r="R270"/>
  <c r="U270"/>
  <c r="L294"/>
  <c r="O294"/>
  <c r="R294"/>
  <c r="U294"/>
  <c r="L298"/>
  <c r="O298"/>
  <c r="R298"/>
  <c r="U298"/>
  <c r="L301"/>
  <c r="O301"/>
  <c r="R301"/>
  <c r="U301"/>
  <c r="L302"/>
  <c r="O302"/>
  <c r="R302"/>
  <c r="U302"/>
  <c r="L305"/>
  <c r="O305"/>
  <c r="R305"/>
  <c r="U305"/>
  <c r="L308"/>
  <c r="O308"/>
  <c r="R308"/>
  <c r="U308"/>
  <c r="L309"/>
  <c r="O309"/>
  <c r="R309"/>
  <c r="U309"/>
  <c r="L311"/>
  <c r="O311"/>
  <c r="R311"/>
  <c r="U311"/>
  <c r="L314"/>
  <c r="O314"/>
  <c r="R314"/>
  <c r="U314"/>
  <c r="L317"/>
  <c r="O317"/>
  <c r="R317"/>
  <c r="U317"/>
  <c r="L319"/>
  <c r="O319"/>
  <c r="R319"/>
  <c r="U319"/>
  <c r="L321"/>
  <c r="O321"/>
  <c r="R321"/>
  <c r="U321"/>
  <c r="L323"/>
  <c r="O323"/>
  <c r="R323"/>
  <c r="U323"/>
  <c r="L325"/>
  <c r="O325"/>
  <c r="R325"/>
  <c r="U325"/>
  <c r="L327"/>
  <c r="O327"/>
  <c r="R327"/>
  <c r="U327"/>
  <c r="L329"/>
  <c r="O329"/>
  <c r="R329"/>
  <c r="U329"/>
  <c r="L331"/>
  <c r="O331"/>
  <c r="R331"/>
  <c r="U331"/>
  <c r="L333"/>
  <c r="O333"/>
  <c r="R333"/>
  <c r="U333"/>
  <c r="L335"/>
  <c r="O335"/>
  <c r="R335"/>
  <c r="U335"/>
  <c r="L337"/>
  <c r="O337"/>
  <c r="R337"/>
  <c r="U337"/>
  <c r="L339"/>
  <c r="O339"/>
  <c r="R339"/>
  <c r="U339"/>
  <c r="L341"/>
  <c r="O341"/>
  <c r="R341"/>
  <c r="U341"/>
  <c r="L344"/>
  <c r="O344"/>
  <c r="R344"/>
  <c r="U344"/>
  <c r="L346"/>
  <c r="O346"/>
  <c r="R346"/>
  <c r="U346"/>
  <c r="L348"/>
  <c r="O348"/>
  <c r="R348"/>
  <c r="U348"/>
  <c r="L350"/>
  <c r="O350"/>
  <c r="R350"/>
  <c r="U350"/>
  <c r="L352"/>
  <c r="O352"/>
  <c r="R352"/>
  <c r="U352"/>
  <c r="L354"/>
  <c r="O354"/>
  <c r="R354"/>
  <c r="U354"/>
  <c r="L356"/>
  <c r="O356"/>
  <c r="R356"/>
  <c r="U356"/>
  <c r="L358"/>
  <c r="O358"/>
  <c r="R358"/>
  <c r="U358"/>
  <c r="L361"/>
  <c r="O361"/>
  <c r="R361"/>
  <c r="U361"/>
  <c r="L362"/>
  <c r="O362"/>
  <c r="R362"/>
  <c r="U362"/>
  <c r="L364"/>
  <c r="O364"/>
  <c r="R364"/>
  <c r="U364"/>
  <c r="L365"/>
  <c r="O365"/>
  <c r="R365"/>
  <c r="U365"/>
  <c r="L366"/>
  <c r="O366"/>
  <c r="R366"/>
  <c r="U366"/>
  <c r="L368"/>
  <c r="O368"/>
  <c r="R368"/>
  <c r="U368"/>
  <c r="L370"/>
  <c r="O370"/>
  <c r="R370"/>
  <c r="U370"/>
  <c r="L371"/>
  <c r="O371"/>
  <c r="R371"/>
  <c r="U371"/>
  <c r="L374"/>
  <c r="O374"/>
  <c r="R374"/>
  <c r="U374"/>
  <c r="L379"/>
  <c r="O379"/>
  <c r="R379"/>
  <c r="U379"/>
  <c r="L380"/>
  <c r="O380"/>
  <c r="R380"/>
  <c r="U380"/>
  <c r="L382"/>
  <c r="O382"/>
  <c r="R382"/>
  <c r="U382"/>
  <c r="L383"/>
  <c r="O383"/>
  <c r="R383"/>
  <c r="U383"/>
  <c r="L463"/>
  <c r="O463"/>
  <c r="R463"/>
  <c r="U463"/>
  <c r="L471"/>
  <c r="O471"/>
  <c r="R471"/>
  <c r="U471"/>
  <c r="L472"/>
  <c r="O472"/>
  <c r="R472"/>
  <c r="U472"/>
  <c r="L476"/>
  <c r="O476"/>
  <c r="R476"/>
  <c r="U476"/>
  <c r="L478"/>
  <c r="O478"/>
  <c r="R478"/>
  <c r="U478"/>
  <c r="L479"/>
  <c r="O479"/>
  <c r="R479"/>
  <c r="U479"/>
  <c r="L480"/>
  <c r="O480"/>
  <c r="R480"/>
  <c r="U480"/>
  <c r="L482"/>
  <c r="O482"/>
  <c r="R482"/>
  <c r="U482"/>
  <c r="L484"/>
  <c r="O484"/>
  <c r="R484"/>
  <c r="U484"/>
  <c r="L487"/>
  <c r="O487"/>
  <c r="R487"/>
  <c r="U487"/>
  <c r="L492"/>
  <c r="O492"/>
  <c r="R492"/>
  <c r="U492"/>
  <c r="L493"/>
  <c r="O493"/>
  <c r="R493"/>
  <c r="U493"/>
  <c r="L495"/>
  <c r="O495"/>
  <c r="R495"/>
  <c r="U495"/>
  <c r="L496"/>
  <c r="O496"/>
  <c r="R496"/>
  <c r="U496"/>
  <c r="L497"/>
  <c r="O497"/>
  <c r="R497"/>
  <c r="U497"/>
  <c r="L500"/>
  <c r="U500"/>
  <c r="L501"/>
  <c r="O501"/>
  <c r="R501"/>
  <c r="U501"/>
  <c r="L502"/>
  <c r="O502"/>
  <c r="R502"/>
  <c r="U502"/>
  <c r="L503"/>
  <c r="O503"/>
  <c r="R503"/>
  <c r="U503"/>
  <c r="L505"/>
  <c r="O505"/>
  <c r="R505"/>
  <c r="U505"/>
  <c r="L506"/>
  <c r="O506"/>
  <c r="R506"/>
  <c r="U506"/>
  <c r="L507"/>
  <c r="O507"/>
  <c r="R507"/>
  <c r="U507"/>
  <c r="L509"/>
  <c r="U509"/>
  <c r="L510"/>
  <c r="O510"/>
  <c r="R510"/>
  <c r="U510"/>
  <c r="L511"/>
  <c r="O511"/>
  <c r="R511"/>
  <c r="U511"/>
  <c r="L512"/>
  <c r="O512"/>
  <c r="R512"/>
  <c r="U512"/>
  <c r="L514"/>
  <c r="O514"/>
  <c r="R514"/>
  <c r="U514"/>
  <c r="L517"/>
  <c r="O517"/>
  <c r="L519"/>
  <c r="U519"/>
  <c r="L520"/>
  <c r="O520"/>
  <c r="R520"/>
  <c r="U520"/>
  <c r="L521"/>
  <c r="O521"/>
  <c r="R521"/>
  <c r="U521"/>
  <c r="L522"/>
  <c r="O522"/>
  <c r="R522"/>
  <c r="U522"/>
  <c r="L524"/>
  <c r="O524"/>
  <c r="R524"/>
  <c r="U524"/>
  <c r="L532"/>
  <c r="O532"/>
  <c r="R532"/>
  <c r="U532"/>
  <c r="L548"/>
  <c r="O548"/>
  <c r="R548"/>
  <c r="U548"/>
  <c r="L555"/>
  <c r="O555"/>
  <c r="R555"/>
  <c r="U555"/>
  <c r="L557"/>
  <c r="O557"/>
  <c r="R557"/>
  <c r="U557"/>
  <c r="L559"/>
  <c r="O559"/>
  <c r="R559"/>
  <c r="U559"/>
  <c r="L582"/>
  <c r="O582"/>
  <c r="R582"/>
  <c r="U582"/>
  <c r="L584"/>
  <c r="O584"/>
  <c r="R584"/>
  <c r="U584"/>
  <c r="L587"/>
  <c r="O587"/>
  <c r="R587"/>
  <c r="U587"/>
  <c r="L592"/>
  <c r="O592"/>
  <c r="R592"/>
  <c r="U592"/>
  <c r="L595"/>
  <c r="O595"/>
  <c r="R595"/>
  <c r="U595"/>
  <c r="L608"/>
  <c r="O608"/>
  <c r="R608"/>
  <c r="U608"/>
  <c r="L614"/>
  <c r="O614"/>
  <c r="R614"/>
  <c r="U614"/>
  <c r="L620"/>
  <c r="U620"/>
  <c r="L621"/>
  <c r="O621"/>
  <c r="R621"/>
  <c r="U621"/>
  <c r="L622"/>
  <c r="O622"/>
  <c r="R622"/>
  <c r="U622"/>
  <c r="L623"/>
  <c r="U623"/>
  <c r="L629"/>
  <c r="O629"/>
  <c r="R629"/>
  <c r="U629"/>
  <c r="L633"/>
  <c r="O633"/>
  <c r="R633"/>
  <c r="U633"/>
  <c r="L637"/>
  <c r="O637"/>
  <c r="R637"/>
  <c r="U637"/>
  <c r="L639"/>
  <c r="O639"/>
  <c r="R639"/>
  <c r="U639"/>
  <c r="L641"/>
  <c r="O641"/>
  <c r="R641"/>
  <c r="U641"/>
  <c r="L648"/>
  <c r="O648"/>
  <c r="R648"/>
  <c r="U648"/>
  <c r="L650"/>
  <c r="O650"/>
  <c r="R650"/>
  <c r="U650"/>
  <c r="L653"/>
  <c r="O653"/>
  <c r="R653"/>
  <c r="U653"/>
  <c r="L654"/>
  <c r="O654"/>
  <c r="R654"/>
  <c r="U654"/>
  <c r="L672"/>
  <c r="O672"/>
  <c r="R672"/>
  <c r="U672"/>
  <c r="L673"/>
  <c r="O673"/>
  <c r="R673"/>
  <c r="U673"/>
  <c r="L674"/>
  <c r="O674"/>
  <c r="R674"/>
  <c r="U674"/>
  <c r="L677"/>
  <c r="O677"/>
  <c r="R677"/>
  <c r="U677"/>
  <c r="L680"/>
  <c r="O680"/>
  <c r="R680"/>
  <c r="U680"/>
  <c r="L682"/>
  <c r="O682"/>
  <c r="R682"/>
  <c r="U682"/>
  <c r="L687"/>
  <c r="O687"/>
  <c r="R687"/>
  <c r="U687"/>
  <c r="L690"/>
  <c r="O690"/>
  <c r="R690"/>
  <c r="U690"/>
  <c r="L692"/>
  <c r="O692"/>
  <c r="R692"/>
  <c r="U692"/>
  <c r="L694"/>
  <c r="O694"/>
  <c r="R694"/>
  <c r="U694"/>
  <c r="L695"/>
  <c r="O695"/>
  <c r="R695"/>
  <c r="U695"/>
  <c r="L696"/>
  <c r="O696"/>
  <c r="R696"/>
  <c r="U696"/>
  <c r="L698"/>
  <c r="O698"/>
  <c r="R698"/>
  <c r="U698"/>
  <c r="L700"/>
  <c r="O700"/>
  <c r="R700"/>
  <c r="U700"/>
  <c r="L702"/>
  <c r="O702"/>
  <c r="R702"/>
  <c r="U702"/>
  <c r="L705"/>
  <c r="O705"/>
  <c r="R705"/>
  <c r="U705"/>
  <c r="L707"/>
  <c r="O707"/>
  <c r="R707"/>
  <c r="U707"/>
  <c r="L709"/>
  <c r="O709"/>
  <c r="R709"/>
  <c r="U709"/>
  <c r="L712"/>
  <c r="O712"/>
  <c r="R712"/>
  <c r="U712"/>
  <c r="L714"/>
  <c r="O714"/>
  <c r="R714"/>
  <c r="U714"/>
  <c r="L716"/>
  <c r="O716"/>
  <c r="R716"/>
  <c r="U716"/>
  <c r="L719"/>
  <c r="O719"/>
  <c r="R719"/>
  <c r="U719"/>
  <c r="L720"/>
  <c r="O720"/>
  <c r="R720"/>
  <c r="U720"/>
  <c r="L721"/>
  <c r="O721"/>
  <c r="R721"/>
  <c r="U721"/>
  <c r="L723"/>
  <c r="O723"/>
  <c r="R723"/>
  <c r="U723"/>
  <c r="L726"/>
  <c r="O726"/>
  <c r="R726"/>
  <c r="U726"/>
  <c r="L729"/>
  <c r="O729"/>
  <c r="R729"/>
  <c r="U729"/>
  <c r="L732"/>
  <c r="O732"/>
  <c r="R732"/>
  <c r="U732"/>
  <c r="L734"/>
  <c r="O734"/>
  <c r="R734"/>
  <c r="U734"/>
  <c r="L738"/>
  <c r="O738"/>
  <c r="R738"/>
  <c r="U738"/>
  <c r="L742"/>
  <c r="O742"/>
  <c r="R742"/>
  <c r="U742"/>
  <c r="L743"/>
  <c r="O743"/>
  <c r="R743"/>
  <c r="U743"/>
  <c r="L747"/>
  <c r="O747"/>
  <c r="R747"/>
  <c r="U747"/>
  <c r="L749"/>
  <c r="O749"/>
  <c r="R749"/>
  <c r="U749"/>
  <c r="L753"/>
  <c r="O753"/>
  <c r="R753"/>
  <c r="U753"/>
  <c r="L754"/>
  <c r="O754"/>
  <c r="R754"/>
  <c r="U754"/>
  <c r="L756"/>
  <c r="U756"/>
  <c r="L757"/>
  <c r="O757"/>
  <c r="R757"/>
  <c r="U757"/>
  <c r="L758"/>
  <c r="O758"/>
  <c r="R758"/>
  <c r="U758"/>
  <c r="L759"/>
  <c r="O759"/>
  <c r="R759"/>
  <c r="U759"/>
  <c r="L762"/>
  <c r="O762"/>
  <c r="R762"/>
  <c r="U762"/>
  <c r="L768"/>
  <c r="O768"/>
  <c r="O1062"/>
  <c r="R1062"/>
  <c r="O1137"/>
  <c r="R1137"/>
  <c r="O1154"/>
  <c r="R1154"/>
  <c r="O1169"/>
  <c r="R1169"/>
  <c r="O1210"/>
  <c r="R1210"/>
  <c r="O1264"/>
  <c r="R1264"/>
  <c r="O1276"/>
  <c r="R1276"/>
  <c r="R768"/>
  <c r="U768"/>
  <c r="L771"/>
  <c r="O771"/>
  <c r="R771"/>
  <c r="U771"/>
  <c r="L774"/>
  <c r="O774"/>
  <c r="R774"/>
  <c r="U774"/>
  <c r="L777"/>
  <c r="O777"/>
  <c r="R777"/>
  <c r="U777"/>
  <c r="L780"/>
  <c r="O780"/>
  <c r="R780"/>
  <c r="U780"/>
  <c r="L783"/>
  <c r="O783"/>
  <c r="R783"/>
  <c r="U783"/>
  <c r="L786"/>
  <c r="O786"/>
  <c r="R786"/>
  <c r="U786"/>
  <c r="L789"/>
  <c r="O789"/>
  <c r="R789"/>
  <c r="U789"/>
  <c r="L792"/>
  <c r="O792"/>
  <c r="R792"/>
  <c r="U792"/>
  <c r="L795"/>
  <c r="O795"/>
  <c r="R795"/>
  <c r="U795"/>
  <c r="L798"/>
  <c r="O798"/>
  <c r="R798"/>
  <c r="U798"/>
  <c r="L799"/>
  <c r="O799"/>
  <c r="R799"/>
  <c r="U799"/>
  <c r="L803"/>
  <c r="O803"/>
  <c r="R803"/>
  <c r="U803"/>
  <c r="L807"/>
  <c r="O807"/>
  <c r="R807"/>
  <c r="U807"/>
  <c r="L811"/>
  <c r="O811"/>
  <c r="R811"/>
  <c r="U811"/>
  <c r="L814"/>
  <c r="O814"/>
  <c r="R814"/>
  <c r="U814"/>
  <c r="L817"/>
  <c r="O817"/>
  <c r="R817"/>
  <c r="U817"/>
  <c r="L820"/>
  <c r="O820"/>
  <c r="R820"/>
  <c r="U820"/>
  <c r="L824"/>
  <c r="O824"/>
  <c r="R824"/>
  <c r="U824"/>
  <c r="L828"/>
  <c r="O828"/>
  <c r="R828"/>
  <c r="U828"/>
  <c r="L831"/>
  <c r="O831"/>
  <c r="R831"/>
  <c r="U831"/>
  <c r="L835"/>
  <c r="O835"/>
  <c r="R835"/>
  <c r="U835"/>
  <c r="L836"/>
  <c r="O836"/>
  <c r="R836"/>
  <c r="U836"/>
  <c r="L840"/>
  <c r="O840"/>
  <c r="R840"/>
  <c r="U840"/>
  <c r="L844"/>
  <c r="O844"/>
  <c r="R844"/>
  <c r="U844"/>
  <c r="L847"/>
  <c r="O847"/>
  <c r="R847"/>
  <c r="U847"/>
  <c r="L851"/>
  <c r="O851"/>
  <c r="R851"/>
  <c r="U851"/>
  <c r="L854"/>
  <c r="O854"/>
  <c r="R854"/>
  <c r="U854"/>
  <c r="L858"/>
  <c r="O858"/>
  <c r="R858"/>
  <c r="U858"/>
  <c r="L859"/>
  <c r="O859"/>
  <c r="R859"/>
  <c r="U859"/>
  <c r="L863"/>
  <c r="O863"/>
  <c r="R863"/>
  <c r="U863"/>
  <c r="L866"/>
  <c r="O866"/>
  <c r="R866"/>
  <c r="U866"/>
  <c r="L869"/>
  <c r="O869"/>
  <c r="R869"/>
  <c r="U869"/>
  <c r="L872"/>
  <c r="O872"/>
  <c r="R872"/>
  <c r="U872"/>
  <c r="L875"/>
  <c r="O875"/>
  <c r="R875"/>
  <c r="U875"/>
  <c r="L877"/>
  <c r="O877"/>
  <c r="R877"/>
  <c r="U877"/>
  <c r="L878"/>
  <c r="O878"/>
  <c r="R878"/>
  <c r="U878"/>
  <c r="L888"/>
  <c r="O888"/>
  <c r="R888"/>
  <c r="U888"/>
  <c r="L893"/>
  <c r="O893"/>
  <c r="R893"/>
  <c r="U893"/>
  <c r="L896"/>
  <c r="O896"/>
  <c r="R896"/>
  <c r="U896"/>
  <c r="L898"/>
  <c r="O898"/>
  <c r="R898"/>
  <c r="U898"/>
  <c r="L900"/>
  <c r="O900"/>
  <c r="R900"/>
  <c r="U900"/>
  <c r="L902"/>
  <c r="O902"/>
  <c r="R902"/>
  <c r="U902"/>
  <c r="L904"/>
  <c r="O904"/>
  <c r="R904"/>
  <c r="U904"/>
  <c r="L907"/>
  <c r="O907"/>
  <c r="R907"/>
  <c r="U907"/>
  <c r="L910"/>
  <c r="O910"/>
  <c r="R910"/>
  <c r="U910"/>
  <c r="L916"/>
  <c r="O916"/>
  <c r="R916"/>
  <c r="U916"/>
  <c r="L918"/>
  <c r="O918"/>
  <c r="R918"/>
  <c r="U918"/>
  <c r="L920"/>
  <c r="O920"/>
  <c r="R920"/>
  <c r="U920"/>
  <c r="L922"/>
  <c r="O922"/>
  <c r="R922"/>
  <c r="U922"/>
  <c r="L924"/>
  <c r="O924"/>
  <c r="R924"/>
  <c r="U924"/>
  <c r="L926"/>
  <c r="O926"/>
  <c r="R926"/>
  <c r="U926"/>
  <c r="L928"/>
  <c r="O928"/>
  <c r="R928"/>
  <c r="U928"/>
  <c r="L931"/>
  <c r="O931"/>
  <c r="R931"/>
  <c r="U931"/>
  <c r="L933"/>
  <c r="O933"/>
  <c r="R933"/>
  <c r="U933"/>
  <c r="L937"/>
  <c r="O937"/>
  <c r="R937"/>
  <c r="U937"/>
  <c r="L938"/>
  <c r="O938"/>
  <c r="R938"/>
  <c r="U938"/>
  <c r="L939"/>
  <c r="O939"/>
  <c r="R939"/>
  <c r="U939"/>
  <c r="L942"/>
  <c r="O942"/>
  <c r="R942"/>
  <c r="U942"/>
  <c r="L946"/>
  <c r="O946"/>
  <c r="R946"/>
  <c r="U946"/>
  <c r="L947"/>
  <c r="O947"/>
  <c r="R947"/>
  <c r="U947"/>
  <c r="L953"/>
  <c r="O953"/>
  <c r="R953"/>
  <c r="U953"/>
  <c r="L956"/>
  <c r="O956"/>
  <c r="R956"/>
  <c r="U956"/>
  <c r="L960"/>
  <c r="O960"/>
  <c r="R960"/>
  <c r="U960"/>
  <c r="L963"/>
  <c r="O963"/>
  <c r="R963"/>
  <c r="U963"/>
  <c r="L968"/>
  <c r="O968"/>
  <c r="R968"/>
  <c r="U968"/>
  <c r="L975"/>
  <c r="O975"/>
  <c r="R975"/>
  <c r="U975"/>
  <c r="L976"/>
  <c r="O976"/>
  <c r="R976"/>
  <c r="U976"/>
  <c r="L977"/>
  <c r="O977"/>
  <c r="R977"/>
  <c r="U977"/>
  <c r="L979"/>
  <c r="O979"/>
  <c r="R979"/>
  <c r="U979"/>
  <c r="L981"/>
  <c r="O981"/>
  <c r="R981"/>
  <c r="U981"/>
  <c r="L983"/>
  <c r="O983"/>
  <c r="R983"/>
  <c r="U983"/>
  <c r="L985"/>
  <c r="O985"/>
  <c r="R985"/>
  <c r="U985"/>
  <c r="L987"/>
  <c r="O987"/>
  <c r="R987"/>
  <c r="U987"/>
  <c r="L989"/>
  <c r="O989"/>
  <c r="R989"/>
  <c r="U989"/>
  <c r="L991"/>
  <c r="O991"/>
  <c r="R991"/>
  <c r="U991"/>
  <c r="L995"/>
  <c r="O995"/>
  <c r="R995"/>
  <c r="U995"/>
  <c r="L998"/>
  <c r="O998"/>
  <c r="R998"/>
  <c r="U998"/>
  <c r="L1000"/>
  <c r="O1000"/>
  <c r="R1000"/>
  <c r="U1000"/>
  <c r="L1001"/>
  <c r="O1001"/>
  <c r="R1001"/>
  <c r="U1001"/>
  <c r="L1003"/>
  <c r="O1003"/>
  <c r="R1003"/>
  <c r="U1003"/>
  <c r="L1005"/>
  <c r="O1005"/>
  <c r="R1005"/>
  <c r="U1005"/>
  <c r="L1007"/>
  <c r="O1007"/>
  <c r="R1007"/>
  <c r="U1007"/>
  <c r="L1010"/>
  <c r="O1010"/>
  <c r="R1010"/>
  <c r="U1010"/>
  <c r="L1013"/>
  <c r="O1013"/>
  <c r="R1013"/>
  <c r="U1013"/>
  <c r="L1015"/>
  <c r="O1015"/>
  <c r="R1015"/>
  <c r="U1015"/>
  <c r="L1017"/>
  <c r="O1017"/>
  <c r="R1017"/>
  <c r="U1017"/>
  <c r="L1019"/>
  <c r="O1019"/>
  <c r="L1021"/>
  <c r="O1021"/>
  <c r="R1021"/>
  <c r="U1021"/>
  <c r="L1022"/>
  <c r="O1022"/>
  <c r="R1022"/>
  <c r="U1022"/>
  <c r="L1024"/>
  <c r="O1024"/>
  <c r="R1024"/>
  <c r="U1024"/>
  <c r="L1025"/>
  <c r="O1025"/>
  <c r="R1025"/>
  <c r="U1025"/>
  <c r="L1026"/>
  <c r="O1026"/>
  <c r="R1026"/>
  <c r="U1026"/>
  <c r="L1033"/>
  <c r="O1033"/>
  <c r="R1033"/>
  <c r="U1033"/>
  <c r="L1038"/>
  <c r="O1038"/>
  <c r="R1038"/>
  <c r="U1038"/>
  <c r="L1043"/>
  <c r="O1043"/>
  <c r="R1043"/>
  <c r="U1043"/>
  <c r="L1046"/>
  <c r="O1046"/>
  <c r="R1046"/>
  <c r="U1046"/>
  <c r="L1050"/>
  <c r="O1050"/>
  <c r="R1050"/>
  <c r="U1050"/>
  <c r="L1054"/>
  <c r="O1054"/>
  <c r="R1054"/>
  <c r="U1054"/>
  <c r="L1057"/>
  <c r="O1057"/>
  <c r="R1057"/>
  <c r="U1057"/>
  <c r="L1061"/>
  <c r="O1061"/>
  <c r="R1061"/>
  <c r="U1061"/>
  <c r="L1062"/>
  <c r="U1062"/>
  <c r="L1063"/>
  <c r="O1063"/>
  <c r="R1063"/>
  <c r="U1063"/>
  <c r="L1064"/>
  <c r="O1064"/>
  <c r="R1064"/>
  <c r="U1064"/>
  <c r="L1065"/>
  <c r="O1065"/>
  <c r="R1065"/>
  <c r="U1065"/>
  <c r="L1067"/>
  <c r="O1067"/>
  <c r="R1067"/>
  <c r="U1067"/>
  <c r="L1070"/>
  <c r="O1070"/>
  <c r="R1070"/>
  <c r="U1070"/>
  <c r="L1073"/>
  <c r="O1073"/>
  <c r="R1073"/>
  <c r="U1073"/>
  <c r="L1075"/>
  <c r="O1075"/>
  <c r="R1075"/>
  <c r="U1075"/>
  <c r="L1078"/>
  <c r="O1078"/>
  <c r="R1078"/>
  <c r="U1078"/>
  <c r="L1080"/>
  <c r="O1080"/>
  <c r="R1080"/>
  <c r="U1080"/>
  <c r="L1083"/>
  <c r="O1083"/>
  <c r="R1083"/>
  <c r="U1083"/>
  <c r="L1086"/>
  <c r="O1086"/>
  <c r="R1086"/>
  <c r="U1086"/>
  <c r="L1087"/>
  <c r="O1087"/>
  <c r="R1087"/>
  <c r="U1087"/>
  <c r="L1089"/>
  <c r="O1089"/>
  <c r="R1089"/>
  <c r="U1089"/>
  <c r="L1091"/>
  <c r="O1091"/>
  <c r="R1091"/>
  <c r="U1091"/>
  <c r="L1092"/>
  <c r="O1092"/>
  <c r="R1092"/>
  <c r="U1092"/>
  <c r="L1093"/>
  <c r="O1093"/>
  <c r="R1093"/>
  <c r="U1093"/>
  <c r="L1095"/>
  <c r="O1095"/>
  <c r="R1095"/>
  <c r="U1095"/>
  <c r="L1097"/>
  <c r="O1097"/>
  <c r="R1097"/>
  <c r="U1097"/>
  <c r="L1099"/>
  <c r="O1099"/>
  <c r="R1099"/>
  <c r="U1099"/>
  <c r="L1102"/>
  <c r="O1102"/>
  <c r="R1102"/>
  <c r="U1102"/>
  <c r="L1104"/>
  <c r="O1104"/>
  <c r="R1104"/>
  <c r="U1104"/>
  <c r="L1105"/>
  <c r="O1105"/>
  <c r="R1105"/>
  <c r="U1105"/>
  <c r="L1107"/>
  <c r="O1107"/>
  <c r="R1107"/>
  <c r="U1107"/>
  <c r="L1110"/>
  <c r="O1110"/>
  <c r="R1110"/>
  <c r="U1110"/>
  <c r="L1113"/>
  <c r="O1113"/>
  <c r="R1113"/>
  <c r="U1113"/>
  <c r="L1120"/>
  <c r="O1120"/>
  <c r="R1120"/>
  <c r="U1120"/>
  <c r="L1122"/>
  <c r="O1122"/>
  <c r="R1122"/>
  <c r="U1122"/>
  <c r="L1124"/>
  <c r="O1124"/>
  <c r="R1124"/>
  <c r="U1124"/>
  <c r="L1127"/>
  <c r="O1127"/>
  <c r="R1127"/>
  <c r="U1127"/>
  <c r="L1128"/>
  <c r="O1128"/>
  <c r="R1128"/>
  <c r="U1128"/>
  <c r="L1131"/>
  <c r="O1131"/>
  <c r="R1131"/>
  <c r="U1131"/>
  <c r="L1133"/>
  <c r="O1133"/>
  <c r="R1133"/>
  <c r="U1133"/>
  <c r="L1135"/>
  <c r="O1135"/>
  <c r="R1135"/>
  <c r="U1135"/>
  <c r="L1137"/>
  <c r="U1137"/>
  <c r="L1138"/>
  <c r="O1138"/>
  <c r="R1138"/>
  <c r="U1138"/>
  <c r="L1139"/>
  <c r="O1139"/>
  <c r="R1139"/>
  <c r="U1139"/>
  <c r="L1140"/>
  <c r="O1140"/>
  <c r="R1140"/>
  <c r="U1140"/>
  <c r="L1144"/>
  <c r="O1144"/>
  <c r="R1144"/>
  <c r="U1144"/>
  <c r="L1145"/>
  <c r="O1145"/>
  <c r="R1145"/>
  <c r="U1145"/>
  <c r="L1146"/>
  <c r="O1146"/>
  <c r="R1146"/>
  <c r="U1146"/>
  <c r="L1150"/>
  <c r="O1150"/>
  <c r="R1150"/>
  <c r="U1150"/>
  <c r="L1151"/>
  <c r="O1151"/>
  <c r="R1151"/>
  <c r="U1151"/>
  <c r="L1154"/>
  <c r="U1154"/>
  <c r="L1155"/>
  <c r="O1155"/>
  <c r="R1155"/>
  <c r="U1155"/>
  <c r="L1156"/>
  <c r="O1156"/>
  <c r="R1156"/>
  <c r="U1156"/>
  <c r="L1157"/>
  <c r="O1157"/>
  <c r="R1157"/>
  <c r="U1157"/>
  <c r="L1169"/>
  <c r="U1169"/>
  <c r="L1170"/>
  <c r="O1170"/>
  <c r="R1170"/>
  <c r="U1170"/>
  <c r="L1171"/>
  <c r="O1171"/>
  <c r="R1171"/>
  <c r="U1171"/>
  <c r="L1172"/>
  <c r="O1172"/>
  <c r="R1172"/>
  <c r="U1172"/>
  <c r="L1174"/>
  <c r="O1174"/>
  <c r="R1174"/>
  <c r="U1174"/>
  <c r="L1175"/>
  <c r="O1175"/>
  <c r="R1175"/>
  <c r="U1175"/>
  <c r="L1176"/>
  <c r="O1176"/>
  <c r="R1176"/>
  <c r="U1176"/>
  <c r="L1178"/>
  <c r="O1178"/>
  <c r="R1178"/>
  <c r="U1178"/>
  <c r="L1180"/>
  <c r="O1180"/>
  <c r="R1180"/>
  <c r="U1180"/>
  <c r="L1183"/>
  <c r="O1183"/>
  <c r="R1183"/>
  <c r="U1183"/>
  <c r="L1186"/>
  <c r="O1186"/>
  <c r="R1186"/>
  <c r="U1186"/>
  <c r="L1188"/>
  <c r="O1188"/>
  <c r="R1188"/>
  <c r="U1188"/>
  <c r="L1191"/>
  <c r="O1191"/>
  <c r="R1191"/>
  <c r="U1191"/>
  <c r="L1193"/>
  <c r="O1193"/>
  <c r="R1193"/>
  <c r="U1193"/>
  <c r="L1195"/>
  <c r="O1195"/>
  <c r="R1195"/>
  <c r="U1195"/>
  <c r="L1197"/>
  <c r="O1197"/>
  <c r="R1197"/>
  <c r="U1197"/>
  <c r="L1201"/>
  <c r="O1201"/>
  <c r="R1201"/>
  <c r="U1201"/>
  <c r="L1202"/>
  <c r="O1202"/>
  <c r="R1202"/>
  <c r="U1202"/>
  <c r="L1206"/>
  <c r="O1206"/>
  <c r="R1206"/>
  <c r="U1206"/>
  <c r="L1210"/>
  <c r="U1210"/>
  <c r="L1211"/>
  <c r="O1211"/>
  <c r="R1211"/>
  <c r="U1211"/>
  <c r="L1212"/>
  <c r="O1212"/>
  <c r="R1212"/>
  <c r="U1212"/>
  <c r="L1213"/>
  <c r="O1213"/>
  <c r="R1213"/>
  <c r="U1213"/>
  <c r="L1214"/>
  <c r="O1214"/>
  <c r="R1214"/>
  <c r="U1214"/>
  <c r="L1216"/>
  <c r="O1216"/>
  <c r="R1216"/>
  <c r="U1216"/>
  <c r="L1217"/>
  <c r="O1217"/>
  <c r="R1217"/>
  <c r="U1217"/>
  <c r="L1218"/>
  <c r="O1218"/>
  <c r="R1218"/>
  <c r="U1218"/>
  <c r="L1219"/>
  <c r="O1219"/>
  <c r="R1219"/>
  <c r="U1219"/>
  <c r="L1227"/>
  <c r="O1227"/>
  <c r="R1227"/>
  <c r="U1227"/>
  <c r="L1228"/>
  <c r="O1228"/>
  <c r="R1228"/>
  <c r="U1228"/>
  <c r="L1229"/>
  <c r="O1229"/>
  <c r="R1229"/>
  <c r="U1229"/>
  <c r="L1230"/>
  <c r="O1230"/>
  <c r="R1230"/>
  <c r="U1230"/>
  <c r="L1233"/>
  <c r="O1233"/>
  <c r="R1233"/>
  <c r="U1233"/>
  <c r="L1236"/>
  <c r="O1236"/>
  <c r="R1236"/>
  <c r="U1236"/>
  <c r="L1238"/>
  <c r="O1238"/>
  <c r="R1238"/>
  <c r="U1238"/>
  <c r="L1240"/>
  <c r="O1240"/>
  <c r="R1240"/>
  <c r="U1240"/>
  <c r="L1244"/>
  <c r="O1244"/>
  <c r="R1244"/>
  <c r="U1244"/>
  <c r="L1246"/>
  <c r="O1246"/>
  <c r="R1246"/>
  <c r="U1246"/>
  <c r="L1248"/>
  <c r="O1248"/>
  <c r="R1248"/>
  <c r="U1248"/>
  <c r="L1249"/>
  <c r="O1249"/>
  <c r="R1249"/>
  <c r="U1249"/>
  <c r="L1250"/>
  <c r="O1250"/>
  <c r="R1250"/>
  <c r="U1250"/>
  <c r="L1251"/>
  <c r="O1251"/>
  <c r="R1251"/>
  <c r="U1251"/>
  <c r="L1256"/>
  <c r="O1256"/>
  <c r="R1256"/>
  <c r="U1256"/>
  <c r="L1259"/>
  <c r="O1259"/>
  <c r="R1259"/>
  <c r="U1259"/>
  <c r="L1260"/>
  <c r="O1260"/>
  <c r="R1260"/>
  <c r="U1260"/>
  <c r="L1261"/>
  <c r="O1261"/>
  <c r="R1261"/>
  <c r="U1261"/>
  <c r="L1262"/>
  <c r="O1262"/>
  <c r="R1262"/>
  <c r="U1262"/>
  <c r="L1264"/>
  <c r="U1264"/>
  <c r="L1265"/>
  <c r="O1265"/>
  <c r="R1265"/>
  <c r="U1265"/>
  <c r="L1266"/>
  <c r="O1266"/>
  <c r="R1266"/>
  <c r="U1266"/>
  <c r="L1267"/>
  <c r="O1267"/>
  <c r="R1267"/>
  <c r="U1267"/>
  <c r="L1268"/>
  <c r="O1268"/>
  <c r="R1268"/>
  <c r="U1268"/>
  <c r="L1273"/>
  <c r="O1273"/>
  <c r="R1273"/>
  <c r="U1273"/>
  <c r="L1276"/>
  <c r="U1276"/>
  <c r="L1277"/>
  <c r="O1277"/>
  <c r="R1277"/>
  <c r="U1277"/>
  <c r="AA1277"/>
  <c r="AC1277"/>
  <c r="L1278"/>
  <c r="O1278"/>
  <c r="R1278"/>
  <c r="U1278"/>
  <c r="AA1278"/>
  <c r="AC1278"/>
  <c r="L1279"/>
  <c r="O1279"/>
  <c r="R1279"/>
  <c r="U1279"/>
  <c r="AA1279"/>
  <c r="AC1279"/>
  <c r="L1280"/>
  <c r="O1280"/>
  <c r="R1280"/>
  <c r="U1280"/>
  <c r="AA1280"/>
  <c r="AC1280"/>
  <c r="L1282"/>
  <c r="O1282"/>
  <c r="R1282"/>
  <c r="U1282"/>
  <c r="AA1282"/>
  <c r="AC1282"/>
  <c r="L1284"/>
  <c r="O1284"/>
  <c r="R1284"/>
  <c r="U1284"/>
  <c r="AA1284"/>
  <c r="AC1284"/>
  <c r="L1285"/>
  <c r="O1285"/>
  <c r="R1285"/>
  <c r="U1285"/>
  <c r="AA1285"/>
  <c r="AC1285"/>
  <c r="L1287"/>
  <c r="O1287"/>
  <c r="R1287"/>
  <c r="U1287"/>
  <c r="AA1287"/>
  <c r="AC1287"/>
  <c r="L1289"/>
  <c r="O1289"/>
  <c r="R1289"/>
  <c r="U1289"/>
  <c r="AA1289"/>
  <c r="AC1289"/>
  <c r="L1290"/>
  <c r="O1290"/>
  <c r="R1290"/>
  <c r="U1290"/>
  <c r="AA1290"/>
  <c r="AC1290"/>
  <c r="L1291"/>
  <c r="O1291"/>
  <c r="R1291"/>
  <c r="U1291"/>
  <c r="AA1291"/>
  <c r="AC1291"/>
  <c r="L1293"/>
  <c r="O1293"/>
  <c r="R1293"/>
  <c r="U1293"/>
  <c r="AA1293"/>
  <c r="AC1293"/>
  <c r="L1295"/>
  <c r="O1295"/>
  <c r="R1295"/>
  <c r="U1295"/>
  <c r="AA1295"/>
  <c r="AC1295"/>
  <c r="L1297"/>
  <c r="O1297"/>
  <c r="R1297"/>
  <c r="U1297"/>
  <c r="AA1297"/>
  <c r="AC1297"/>
  <c r="L1299"/>
  <c r="O1299"/>
  <c r="R1299"/>
  <c r="U1299"/>
  <c r="AA1299"/>
  <c r="AC1299"/>
  <c r="L1300"/>
  <c r="O1300"/>
  <c r="R1300"/>
  <c r="U1300"/>
  <c r="AA1300"/>
  <c r="AC1300"/>
  <c r="L1302"/>
  <c r="O1302"/>
  <c r="R1302"/>
  <c r="U1302"/>
  <c r="AA1302"/>
  <c r="AC1302"/>
  <c r="L1303"/>
  <c r="O1303"/>
  <c r="R1303"/>
  <c r="U1303"/>
  <c r="AA1303"/>
  <c r="AC1303"/>
  <c r="L1304"/>
  <c r="O1304"/>
  <c r="R1304"/>
  <c r="U1304"/>
  <c r="AA1304"/>
  <c r="AC1304"/>
  <c r="L1306"/>
  <c r="O1306"/>
  <c r="R1306"/>
  <c r="U1306"/>
  <c r="AA1306"/>
  <c r="AC1306"/>
  <c r="L1307"/>
  <c r="O1307"/>
  <c r="R1307"/>
  <c r="U1307"/>
  <c r="AA1307"/>
  <c r="AC1307"/>
  <c r="L1308"/>
  <c r="O1308"/>
  <c r="R1308"/>
  <c r="U1308"/>
  <c r="AA1308"/>
  <c r="AC1308"/>
  <c r="L1309"/>
  <c r="O1309"/>
  <c r="R1309"/>
  <c r="U1309"/>
  <c r="AA1309"/>
  <c r="AC1309"/>
  <c r="L1311"/>
  <c r="O1311"/>
  <c r="R1311"/>
  <c r="U1311"/>
  <c r="AA1311"/>
  <c r="AC1311"/>
  <c r="L1312"/>
  <c r="O1312"/>
  <c r="R1312"/>
  <c r="U1312"/>
  <c r="AA1312"/>
  <c r="AC1312"/>
  <c r="L1313"/>
  <c r="O1313"/>
  <c r="R1313"/>
  <c r="U1313"/>
  <c r="AA1313"/>
  <c r="AC1313"/>
  <c r="L1314"/>
  <c r="O1314"/>
  <c r="R1314"/>
  <c r="U1314"/>
  <c r="AA1314"/>
  <c r="AC1314"/>
  <c r="L1316"/>
  <c r="O1316"/>
  <c r="R1316"/>
  <c r="U1316"/>
  <c r="AA1316"/>
  <c r="AC1316"/>
  <c r="L1317"/>
  <c r="O1317"/>
  <c r="R1317"/>
  <c r="U1317"/>
  <c r="AA1317"/>
  <c r="AC1317"/>
  <c r="L1318"/>
  <c r="O1318"/>
  <c r="R1318"/>
  <c r="U1318"/>
  <c r="AA1318"/>
  <c r="AC1318"/>
  <c r="L1321"/>
  <c r="O1321"/>
  <c r="R1321"/>
  <c r="U1321"/>
  <c r="L1322"/>
  <c r="O1322"/>
  <c r="R1322"/>
  <c r="U1322"/>
  <c r="L1323"/>
  <c r="O1323"/>
  <c r="R1323"/>
  <c r="U1323"/>
  <c r="L1324"/>
  <c r="O1324"/>
  <c r="R1324"/>
  <c r="U1324"/>
  <c r="L1326"/>
  <c r="O1326"/>
  <c r="R1326"/>
  <c r="U1326"/>
  <c r="L1327"/>
  <c r="O1327"/>
  <c r="R1327"/>
  <c r="U1327"/>
  <c r="L1328"/>
  <c r="O1328"/>
  <c r="R1328"/>
  <c r="U1328"/>
  <c r="L1330"/>
  <c r="O1330"/>
  <c r="R1330"/>
  <c r="U1330"/>
  <c r="L1331"/>
  <c r="O1331"/>
  <c r="R1331"/>
  <c r="U1331"/>
  <c r="L1332"/>
  <c r="O1332"/>
  <c r="R1332"/>
  <c r="U1332"/>
  <c r="L1334"/>
  <c r="O1334"/>
  <c r="R1334"/>
  <c r="U1334"/>
  <c r="L1335"/>
  <c r="O1335"/>
  <c r="R1335"/>
  <c r="U1335"/>
  <c r="L1336"/>
  <c r="O1336"/>
  <c r="R1336"/>
  <c r="U1336"/>
  <c r="L1337"/>
  <c r="O1337"/>
  <c r="R1337"/>
  <c r="U1337"/>
  <c r="L1340"/>
  <c r="O1340"/>
  <c r="R1340"/>
  <c r="U1340"/>
  <c r="L1342"/>
  <c r="O1342"/>
  <c r="R1342"/>
  <c r="U1342"/>
  <c r="L1343"/>
  <c r="O1343"/>
  <c r="R1343"/>
  <c r="U1343"/>
  <c r="L1349"/>
  <c r="O1349"/>
  <c r="R1349"/>
  <c r="U1349"/>
  <c r="L1350"/>
  <c r="O1350"/>
  <c r="R1350"/>
  <c r="U1350"/>
  <c r="L1356"/>
  <c r="O1356"/>
  <c r="R1356"/>
  <c r="U1356"/>
  <c r="L1357"/>
  <c r="O1357"/>
  <c r="R1357"/>
  <c r="U1357"/>
  <c r="L1370"/>
  <c r="O1370"/>
  <c r="R1370"/>
  <c r="U1370"/>
  <c r="L1377"/>
  <c r="O1377"/>
  <c r="R1377"/>
  <c r="U1377"/>
  <c r="AA1377"/>
  <c r="AC1377"/>
  <c r="L1378"/>
  <c r="O1378"/>
  <c r="R1378"/>
  <c r="U1378"/>
  <c r="AA1378"/>
  <c r="AC1378"/>
  <c r="L1379"/>
  <c r="O1379"/>
  <c r="R1379"/>
  <c r="U1379"/>
  <c r="AA1379"/>
  <c r="AC1379"/>
  <c r="L1380"/>
  <c r="O1380"/>
  <c r="R1380"/>
  <c r="U1380"/>
  <c r="AA1380"/>
  <c r="AC1380"/>
  <c r="L1382"/>
  <c r="O1382"/>
  <c r="R1382"/>
  <c r="U1382"/>
  <c r="AA1382"/>
  <c r="AC1382"/>
  <c r="L1383"/>
  <c r="O1383"/>
  <c r="R1383"/>
  <c r="U1383"/>
  <c r="AA1383"/>
  <c r="AC1383"/>
  <c r="L1384"/>
  <c r="O1384"/>
  <c r="R1384"/>
  <c r="U1384"/>
  <c r="AA1384"/>
  <c r="AC1384"/>
  <c r="L1385"/>
  <c r="O1385"/>
  <c r="R1385"/>
  <c r="U1385"/>
  <c r="AA1385"/>
  <c r="AC1385"/>
  <c r="L1387"/>
  <c r="O1387"/>
  <c r="R1387"/>
  <c r="U1387"/>
  <c r="AA1387"/>
  <c r="AC1387"/>
  <c r="L1388"/>
  <c r="O1388"/>
  <c r="R1388"/>
  <c r="U1388"/>
  <c r="AA1388"/>
  <c r="AC1388"/>
  <c r="L1389"/>
  <c r="O1389"/>
  <c r="R1389"/>
  <c r="U1389"/>
  <c r="AA1389"/>
  <c r="AC1389"/>
  <c r="L1390"/>
  <c r="O1390"/>
  <c r="R1390"/>
  <c r="U1390"/>
  <c r="AA1390"/>
  <c r="AC1390"/>
  <c r="L1395"/>
  <c r="O1395"/>
  <c r="R1395"/>
  <c r="U1395"/>
  <c r="AA1395"/>
  <c r="AC1395"/>
  <c r="L1397"/>
  <c r="O1397"/>
  <c r="R1397"/>
  <c r="U1397"/>
  <c r="AA1397"/>
  <c r="AC1397"/>
  <c r="L1398"/>
  <c r="O1398"/>
  <c r="R1398"/>
  <c r="U1398"/>
  <c r="AA1398"/>
  <c r="AC1398"/>
  <c r="L1399"/>
  <c r="O1399"/>
  <c r="R1399"/>
  <c r="U1399"/>
  <c r="AA1399"/>
  <c r="AC1399"/>
  <c r="L1401"/>
  <c r="O1401"/>
  <c r="R1401"/>
  <c r="U1401"/>
  <c r="AA1401"/>
  <c r="AC1401"/>
  <c r="L1402"/>
  <c r="O1402"/>
  <c r="R1402"/>
  <c r="U1402"/>
  <c r="L1403"/>
  <c r="O1403"/>
  <c r="R1403"/>
  <c r="U1403"/>
  <c r="AA1403"/>
  <c r="AC1403"/>
  <c r="L1404"/>
  <c r="O1404"/>
  <c r="R1404"/>
  <c r="U1404"/>
  <c r="AA1404"/>
  <c r="AC1404"/>
  <c r="L1406"/>
  <c r="O1406"/>
  <c r="R1406"/>
  <c r="U1406"/>
  <c r="AA1406"/>
  <c r="AC1406"/>
  <c r="L1408"/>
  <c r="O1408"/>
  <c r="R1408"/>
  <c r="U1408"/>
  <c r="AA1408"/>
  <c r="AC1408"/>
  <c r="L1410"/>
  <c r="O1410"/>
  <c r="R1410"/>
  <c r="U1410"/>
  <c r="AA1410"/>
  <c r="AC1410"/>
  <c r="L1412"/>
  <c r="O1412"/>
  <c r="R1412"/>
  <c r="U1412"/>
  <c r="AA1412"/>
  <c r="AC1412"/>
  <c r="L1413"/>
  <c r="O1413"/>
  <c r="R1413"/>
  <c r="U1413"/>
  <c r="AA1413"/>
  <c r="AC1413"/>
  <c r="L1415"/>
  <c r="O1415"/>
  <c r="R1415"/>
  <c r="U1415"/>
  <c r="AA1415"/>
  <c r="AC1415"/>
  <c r="L1417"/>
  <c r="O1417"/>
  <c r="R1417"/>
  <c r="U1417"/>
  <c r="AA1417"/>
  <c r="AC1417"/>
  <c r="L1419"/>
  <c r="O1419"/>
  <c r="R1419"/>
  <c r="U1419"/>
  <c r="AA1419"/>
  <c r="AC1419"/>
  <c r="L1420"/>
  <c r="O1420"/>
  <c r="R1420"/>
  <c r="U1420"/>
  <c r="AA1420"/>
  <c r="AC1420"/>
  <c r="L1422"/>
  <c r="O1422"/>
  <c r="R1422"/>
  <c r="U1422"/>
  <c r="AA1422"/>
  <c r="AC1422"/>
  <c r="L1423"/>
  <c r="O1423"/>
  <c r="R1423"/>
  <c r="U1423"/>
  <c r="AA1423"/>
  <c r="AC1423"/>
  <c r="L1424"/>
  <c r="O1424"/>
  <c r="R1424"/>
  <c r="U1424"/>
  <c r="AA1424"/>
  <c r="AC1424"/>
  <c r="L1426"/>
  <c r="O1426"/>
  <c r="R1426"/>
  <c r="U1426"/>
  <c r="AA1426"/>
  <c r="AC1426"/>
  <c r="L1428"/>
  <c r="O1428"/>
  <c r="R1428"/>
  <c r="U1428"/>
  <c r="AA1428"/>
  <c r="AC1428"/>
  <c r="L1430"/>
  <c r="O1430"/>
  <c r="R1430"/>
  <c r="U1430"/>
  <c r="AA1430"/>
  <c r="AC1430"/>
  <c r="L1431"/>
  <c r="O1431"/>
  <c r="R1431"/>
  <c r="U1431"/>
  <c r="AA1431"/>
  <c r="AC1431"/>
  <c r="L1432"/>
  <c r="O1432"/>
  <c r="R1432"/>
  <c r="U1432"/>
  <c r="AA1432"/>
  <c r="AC1432"/>
  <c r="W1470"/>
  <c r="Y1470"/>
  <c r="AA1470"/>
  <c r="AC1470"/>
  <c r="K1436"/>
  <c r="L1434"/>
  <c r="O1434"/>
  <c r="R1434"/>
  <c r="U1434"/>
  <c r="L7"/>
  <c r="O7"/>
  <c r="R7"/>
  <c r="U7"/>
  <c r="R517"/>
  <c r="U517"/>
  <c r="Z1487"/>
  <c r="AA1487" s="1"/>
  <c r="R1019"/>
  <c r="U1019"/>
  <c r="X1490"/>
  <c r="AA1402"/>
  <c r="AC1402"/>
  <c r="Z1486" l="1"/>
  <c r="X1486"/>
  <c r="Y1486" s="1"/>
  <c r="V1447"/>
  <c r="W1447" s="1"/>
  <c r="V1443"/>
  <c r="W1443" s="1"/>
  <c r="AB18"/>
  <c r="X1504"/>
  <c r="Y1504" s="1"/>
  <c r="X1503"/>
  <c r="Y1503" s="1"/>
  <c r="X1502"/>
  <c r="Y1502" s="1"/>
  <c r="X1501"/>
  <c r="Y1501" s="1"/>
  <c r="X1456"/>
  <c r="Y1456" s="1"/>
  <c r="X1493"/>
  <c r="Y1493" s="1"/>
  <c r="X1489"/>
  <c r="Y1489" s="1"/>
  <c r="X1445"/>
  <c r="Y1445" s="1"/>
  <c r="Y1490"/>
  <c r="X1462"/>
  <c r="Y1462" s="1"/>
  <c r="X1463"/>
  <c r="Y1463" s="1"/>
  <c r="X1484"/>
  <c r="Y1484" s="1"/>
  <c r="X1483"/>
  <c r="Y1483" s="1"/>
  <c r="AB1376"/>
  <c r="AC1376" s="1"/>
  <c r="AA1376"/>
  <c r="AB1374"/>
  <c r="AC1374" s="1"/>
  <c r="AA1374"/>
  <c r="AB1372"/>
  <c r="AC1372" s="1"/>
  <c r="AA1372"/>
  <c r="AB1369"/>
  <c r="AC1369" s="1"/>
  <c r="AA1369"/>
  <c r="AB1367"/>
  <c r="AC1367" s="1"/>
  <c r="AA1367"/>
  <c r="AB1365"/>
  <c r="AC1365" s="1"/>
  <c r="AA1365"/>
  <c r="AB1363"/>
  <c r="AC1363" s="1"/>
  <c r="AA1363"/>
  <c r="AB1361"/>
  <c r="AC1361" s="1"/>
  <c r="AA1361"/>
  <c r="AB1359"/>
  <c r="AC1359" s="1"/>
  <c r="AA1359"/>
  <c r="AB1355"/>
  <c r="AC1355" s="1"/>
  <c r="AA1355"/>
  <c r="AB1354"/>
  <c r="AC1354" s="1"/>
  <c r="AA1354"/>
  <c r="AB1353"/>
  <c r="AC1353" s="1"/>
  <c r="AA1353"/>
  <c r="AB1352"/>
  <c r="AC1352" s="1"/>
  <c r="AA1352"/>
  <c r="AB1351"/>
  <c r="AA1351"/>
  <c r="AB1348"/>
  <c r="AC1348" s="1"/>
  <c r="AA1348"/>
  <c r="AB1345"/>
  <c r="AC1345" s="1"/>
  <c r="AA1345"/>
  <c r="AB1344"/>
  <c r="AA1344"/>
  <c r="AB1341"/>
  <c r="AA1341"/>
  <c r="AA1340"/>
  <c r="AB1339"/>
  <c r="AC1339" s="1"/>
  <c r="AA1339"/>
  <c r="AB1338"/>
  <c r="AA1338"/>
  <c r="AB1333"/>
  <c r="AA1333"/>
  <c r="AB1329"/>
  <c r="AA1329"/>
  <c r="AB1325"/>
  <c r="AA1325"/>
  <c r="AB1275"/>
  <c r="AC1275" s="1"/>
  <c r="AA1275"/>
  <c r="AB1274"/>
  <c r="AA1274"/>
  <c r="AB1270"/>
  <c r="AC1270" s="1"/>
  <c r="AA1270"/>
  <c r="AB1269"/>
  <c r="AA1269"/>
  <c r="AB1263"/>
  <c r="AA1263"/>
  <c r="X1507"/>
  <c r="Y1507" s="1"/>
  <c r="X1506"/>
  <c r="Y1506" s="1"/>
  <c r="X1497"/>
  <c r="Y1497" s="1"/>
  <c r="X1494"/>
  <c r="Y1494" s="1"/>
  <c r="X1452"/>
  <c r="Y1452" s="1"/>
  <c r="X1482"/>
  <c r="Y1482" s="1"/>
  <c r="X1446"/>
  <c r="Y1446" s="1"/>
  <c r="X1447"/>
  <c r="Y1447" s="1"/>
  <c r="AB1347"/>
  <c r="AC1347" s="1"/>
  <c r="X1443"/>
  <c r="Y1443" s="1"/>
  <c r="X1440"/>
  <c r="AB1258"/>
  <c r="AA1258"/>
  <c r="AB1253"/>
  <c r="AC1253" s="1"/>
  <c r="AA1253"/>
  <c r="AB1252"/>
  <c r="AA1252"/>
  <c r="AB1247"/>
  <c r="AA1247"/>
  <c r="AA1246"/>
  <c r="AB1245"/>
  <c r="AA1245"/>
  <c r="AA1244"/>
  <c r="AB1243"/>
  <c r="AC1243" s="1"/>
  <c r="AA1243"/>
  <c r="AB1242"/>
  <c r="AC1242" s="1"/>
  <c r="AA1242"/>
  <c r="AB1241"/>
  <c r="AA1241"/>
  <c r="AA1240"/>
  <c r="AB1239"/>
  <c r="AA1239"/>
  <c r="AA1238"/>
  <c r="AB1237"/>
  <c r="AA1237"/>
  <c r="AA1236"/>
  <c r="AB1235"/>
  <c r="AC1235" s="1"/>
  <c r="AA1235"/>
  <c r="AB1234"/>
  <c r="AA1234"/>
  <c r="AA1233"/>
  <c r="AB1232"/>
  <c r="AC1232" s="1"/>
  <c r="AA1232"/>
  <c r="AB1231"/>
  <c r="AA1231"/>
  <c r="AB1226"/>
  <c r="AC1226" s="1"/>
  <c r="AA1226"/>
  <c r="AB1225"/>
  <c r="AC1225" s="1"/>
  <c r="AA1225"/>
  <c r="AB1220"/>
  <c r="AA1220"/>
  <c r="AB1215"/>
  <c r="AA1215"/>
  <c r="AB1209"/>
  <c r="AC1209" s="1"/>
  <c r="AA1209"/>
  <c r="AB1208"/>
  <c r="AC1208" s="1"/>
  <c r="AA1208"/>
  <c r="AB1207"/>
  <c r="AA1207"/>
  <c r="AA1206"/>
  <c r="AB1205"/>
  <c r="AC1205" s="1"/>
  <c r="AA1205"/>
  <c r="AB1204"/>
  <c r="AC1204" s="1"/>
  <c r="AA1204"/>
  <c r="AB1203"/>
  <c r="AA1203"/>
  <c r="AB1200"/>
  <c r="AC1200" s="1"/>
  <c r="AA1200"/>
  <c r="AB1199"/>
  <c r="AC1199" s="1"/>
  <c r="AA1199"/>
  <c r="AB1198"/>
  <c r="AA1198"/>
  <c r="AA1197"/>
  <c r="AB1196"/>
  <c r="AA1196"/>
  <c r="AA1195"/>
  <c r="AB1194"/>
  <c r="AA1194"/>
  <c r="AA1193"/>
  <c r="AB1192"/>
  <c r="AA1192"/>
  <c r="AA1191"/>
  <c r="AB1190"/>
  <c r="AC1190" s="1"/>
  <c r="AA1190"/>
  <c r="AB1189"/>
  <c r="AA1189"/>
  <c r="AA1188"/>
  <c r="AB1187"/>
  <c r="AA1187"/>
  <c r="AA1186"/>
  <c r="AB1185"/>
  <c r="AC1185" s="1"/>
  <c r="AA1185"/>
  <c r="AB1184"/>
  <c r="AA1184"/>
  <c r="AA1183"/>
  <c r="AB1182"/>
  <c r="AC1182" s="1"/>
  <c r="AA1182"/>
  <c r="AB1181"/>
  <c r="AA1181"/>
  <c r="AA1180"/>
  <c r="AB1179"/>
  <c r="AA1179"/>
  <c r="AA1178"/>
  <c r="AB1177"/>
  <c r="AA1177"/>
  <c r="AB1173"/>
  <c r="AA1173"/>
  <c r="AB1168"/>
  <c r="AC1168" s="1"/>
  <c r="AA1168"/>
  <c r="AB1167"/>
  <c r="AC1167" s="1"/>
  <c r="AA1167"/>
  <c r="AB1166"/>
  <c r="AC1166" s="1"/>
  <c r="AA1166"/>
  <c r="AB1165"/>
  <c r="AC1165" s="1"/>
  <c r="AA1165"/>
  <c r="AB1164"/>
  <c r="AC1164" s="1"/>
  <c r="AA1164"/>
  <c r="AB1163"/>
  <c r="AC1163" s="1"/>
  <c r="AA1163"/>
  <c r="AB1162"/>
  <c r="AC1162" s="1"/>
  <c r="AA1162"/>
  <c r="AB1161"/>
  <c r="AC1161" s="1"/>
  <c r="AA1161"/>
  <c r="AB1153"/>
  <c r="AC1153" s="1"/>
  <c r="AA1153"/>
  <c r="AB1152"/>
  <c r="AA1152"/>
  <c r="AB1149"/>
  <c r="AC1149" s="1"/>
  <c r="AA1149"/>
  <c r="AB1143"/>
  <c r="AC1143" s="1"/>
  <c r="AA1143"/>
  <c r="AB1141"/>
  <c r="AA1141"/>
  <c r="AB1136"/>
  <c r="AA1136"/>
  <c r="AA1135"/>
  <c r="AB1134"/>
  <c r="AA1134"/>
  <c r="AA1133"/>
  <c r="AB1132"/>
  <c r="AA1132"/>
  <c r="AA1131"/>
  <c r="AB1130"/>
  <c r="AC1130" s="1"/>
  <c r="AA1130"/>
  <c r="AB1129"/>
  <c r="AA1129"/>
  <c r="AB1126"/>
  <c r="AC1126" s="1"/>
  <c r="AA1126"/>
  <c r="AB1125"/>
  <c r="AA1125"/>
  <c r="AA1124"/>
  <c r="AB1123"/>
  <c r="AA1123"/>
  <c r="AA1122"/>
  <c r="AB1121"/>
  <c r="AA1121"/>
  <c r="AA1120"/>
  <c r="AB1119"/>
  <c r="AC1119" s="1"/>
  <c r="AA1119"/>
  <c r="AB1118"/>
  <c r="AC1118" s="1"/>
  <c r="AA1118"/>
  <c r="AB1117"/>
  <c r="AC1117" s="1"/>
  <c r="AA1117"/>
  <c r="AB1116"/>
  <c r="AC1116" s="1"/>
  <c r="AA1116"/>
  <c r="AB1115"/>
  <c r="AC1115" s="1"/>
  <c r="AA1115"/>
  <c r="AB1114"/>
  <c r="AA1114"/>
  <c r="AA1113"/>
  <c r="AB1112"/>
  <c r="AC1112" s="1"/>
  <c r="AA1112"/>
  <c r="AB1111"/>
  <c r="AA1111"/>
  <c r="AA1110"/>
  <c r="AB1109"/>
  <c r="AC1109" s="1"/>
  <c r="AA1109"/>
  <c r="AB1108"/>
  <c r="AA1108"/>
  <c r="AA1107"/>
  <c r="AB1106"/>
  <c r="AA1106"/>
  <c r="AB1103"/>
  <c r="AA1103"/>
  <c r="AA1102"/>
  <c r="AB1101"/>
  <c r="AC1101" s="1"/>
  <c r="AA1101"/>
  <c r="AB1100"/>
  <c r="AA1100"/>
  <c r="AA1099"/>
  <c r="AB1098"/>
  <c r="AA1098"/>
  <c r="AA1097"/>
  <c r="AB1096"/>
  <c r="AA1096"/>
  <c r="AA1095"/>
  <c r="AB1094"/>
  <c r="AA1094"/>
  <c r="AB1090"/>
  <c r="AA1090"/>
  <c r="AA1089"/>
  <c r="AB1088"/>
  <c r="AA1088"/>
  <c r="AB1085"/>
  <c r="AC1085" s="1"/>
  <c r="AA1085"/>
  <c r="AB1084"/>
  <c r="AA1084"/>
  <c r="AA1083"/>
  <c r="AB1082"/>
  <c r="AC1082" s="1"/>
  <c r="AA1082"/>
  <c r="AB1081"/>
  <c r="AA1081"/>
  <c r="AA1080"/>
  <c r="AB1079"/>
  <c r="AA1079"/>
  <c r="AA1078"/>
  <c r="AB1077"/>
  <c r="AC1077" s="1"/>
  <c r="AA1077"/>
  <c r="AB1076"/>
  <c r="AA1076"/>
  <c r="AA1075"/>
  <c r="AB1074"/>
  <c r="AA1074"/>
  <c r="AA1073"/>
  <c r="AB1072"/>
  <c r="AC1072" s="1"/>
  <c r="AA1072"/>
  <c r="AB1071"/>
  <c r="AA1071"/>
  <c r="AA1070"/>
  <c r="AB1069"/>
  <c r="AC1069" s="1"/>
  <c r="AA1069"/>
  <c r="AB1060"/>
  <c r="AC1060" s="1"/>
  <c r="AA1060"/>
  <c r="AB1059"/>
  <c r="AC1059" s="1"/>
  <c r="AA1059"/>
  <c r="AB1058"/>
  <c r="AB1487" s="1"/>
  <c r="AC1487" s="1"/>
  <c r="AA1058"/>
  <c r="AA1057"/>
  <c r="AB1056"/>
  <c r="AC1056" s="1"/>
  <c r="AA1056"/>
  <c r="AB1055"/>
  <c r="AA1055"/>
  <c r="AA1054"/>
  <c r="AB1051"/>
  <c r="AA1051"/>
  <c r="AA1050"/>
  <c r="AB1049"/>
  <c r="AC1049" s="1"/>
  <c r="AA1049"/>
  <c r="AB1048"/>
  <c r="AC1048" s="1"/>
  <c r="AA1048"/>
  <c r="AB1047"/>
  <c r="AA1047"/>
  <c r="AA1046"/>
  <c r="AB1045"/>
  <c r="AC1045" s="1"/>
  <c r="AA1045"/>
  <c r="AB1044"/>
  <c r="AA1044"/>
  <c r="AA1043"/>
  <c r="AB1041"/>
  <c r="AC1041" s="1"/>
  <c r="AA1041"/>
  <c r="AB1040"/>
  <c r="AC1040" s="1"/>
  <c r="AA1040"/>
  <c r="AB1039"/>
  <c r="AA1039"/>
  <c r="AB1036"/>
  <c r="AC1036" s="1"/>
  <c r="AA1036"/>
  <c r="AB1035"/>
  <c r="AC1035" s="1"/>
  <c r="AA1035"/>
  <c r="AB1034"/>
  <c r="AA1034"/>
  <c r="AB1032"/>
  <c r="AA1032"/>
  <c r="AB1031"/>
  <c r="AC1031" s="1"/>
  <c r="AA1031"/>
  <c r="AB1030"/>
  <c r="AC1030" s="1"/>
  <c r="AA1030"/>
  <c r="AB1029"/>
  <c r="AC1029" s="1"/>
  <c r="AA1029"/>
  <c r="AB1028"/>
  <c r="AC1028" s="1"/>
  <c r="AA1028"/>
  <c r="AB1027"/>
  <c r="AA1027"/>
  <c r="AB1023"/>
  <c r="AA1023"/>
  <c r="AB1020"/>
  <c r="AA1020"/>
  <c r="AA1019"/>
  <c r="AB1018"/>
  <c r="AA1018"/>
  <c r="AA1017"/>
  <c r="AB1016"/>
  <c r="AA1016"/>
  <c r="AA1015"/>
  <c r="AB1014"/>
  <c r="AA1014"/>
  <c r="AA1013"/>
  <c r="AB1012"/>
  <c r="AC1012" s="1"/>
  <c r="AA1012"/>
  <c r="AB1011"/>
  <c r="AA1011"/>
  <c r="AA1010"/>
  <c r="AB1009"/>
  <c r="AC1009" s="1"/>
  <c r="AA1009"/>
  <c r="AB1008"/>
  <c r="AA1008"/>
  <c r="AA1007"/>
  <c r="AB1006"/>
  <c r="AA1006"/>
  <c r="AA1005"/>
  <c r="AB1004"/>
  <c r="AA1004"/>
  <c r="AA1003"/>
  <c r="AB1002"/>
  <c r="AA1002"/>
  <c r="AB999"/>
  <c r="AA999"/>
  <c r="AA998"/>
  <c r="AB997"/>
  <c r="AC997" s="1"/>
  <c r="AA997"/>
  <c r="AB996"/>
  <c r="AA996"/>
  <c r="AA995"/>
  <c r="AB994"/>
  <c r="AC994" s="1"/>
  <c r="AA994"/>
  <c r="AB993"/>
  <c r="AC993" s="1"/>
  <c r="AA993"/>
  <c r="AB992"/>
  <c r="AA992"/>
  <c r="AA991"/>
  <c r="AB990"/>
  <c r="AA990"/>
  <c r="AB988"/>
  <c r="AA988"/>
  <c r="AA987"/>
  <c r="AB986"/>
  <c r="AA986"/>
  <c r="AB984"/>
  <c r="AA984"/>
  <c r="AB982"/>
  <c r="AA982"/>
  <c r="AA981"/>
  <c r="AB980"/>
  <c r="AA980"/>
  <c r="AA979"/>
  <c r="AB978"/>
  <c r="AA978"/>
  <c r="AB973"/>
  <c r="AC973" s="1"/>
  <c r="AA973"/>
  <c r="AB972"/>
  <c r="AC972" s="1"/>
  <c r="AA972"/>
  <c r="AB971"/>
  <c r="AC971" s="1"/>
  <c r="AA971"/>
  <c r="AB970"/>
  <c r="AC970" s="1"/>
  <c r="AA970"/>
  <c r="AB969"/>
  <c r="AA969"/>
  <c r="AB967"/>
  <c r="AC967" s="1"/>
  <c r="AA967"/>
  <c r="AB966"/>
  <c r="AC966" s="1"/>
  <c r="AA966"/>
  <c r="AB965"/>
  <c r="AC965" s="1"/>
  <c r="AA965"/>
  <c r="AB964"/>
  <c r="AA964"/>
  <c r="AA963"/>
  <c r="AB962"/>
  <c r="AC962" s="1"/>
  <c r="AA962"/>
  <c r="AB961"/>
  <c r="AA961"/>
  <c r="AB959"/>
  <c r="AC959" s="1"/>
  <c r="AA959"/>
  <c r="AB958"/>
  <c r="AC958" s="1"/>
  <c r="AA958"/>
  <c r="AB957"/>
  <c r="AA957"/>
  <c r="AA956"/>
  <c r="AB955"/>
  <c r="AC955" s="1"/>
  <c r="AA955"/>
  <c r="AB954"/>
  <c r="AA954"/>
  <c r="AA953"/>
  <c r="AB952"/>
  <c r="AC952" s="1"/>
  <c r="AA952"/>
  <c r="AB951"/>
  <c r="AC951" s="1"/>
  <c r="AA951"/>
  <c r="AB950"/>
  <c r="AC950" s="1"/>
  <c r="AA950"/>
  <c r="AB949"/>
  <c r="AC949" s="1"/>
  <c r="AA949"/>
  <c r="AB948"/>
  <c r="AA948"/>
  <c r="AB945"/>
  <c r="AC945" s="1"/>
  <c r="AA945"/>
  <c r="AB944"/>
  <c r="AC944" s="1"/>
  <c r="AA944"/>
  <c r="AB943"/>
  <c r="AA943"/>
  <c r="AA942"/>
  <c r="AB941"/>
  <c r="AC941" s="1"/>
  <c r="AA941"/>
  <c r="AB940"/>
  <c r="AA940"/>
  <c r="AB936"/>
  <c r="AC936" s="1"/>
  <c r="AA936"/>
  <c r="AB935"/>
  <c r="AC935" s="1"/>
  <c r="AA935"/>
  <c r="AB934"/>
  <c r="AA934"/>
  <c r="AA933"/>
  <c r="AB932"/>
  <c r="AA932"/>
  <c r="AA931"/>
  <c r="AB930"/>
  <c r="AC930" s="1"/>
  <c r="AA930"/>
  <c r="AB929"/>
  <c r="AA929"/>
  <c r="AA928"/>
  <c r="AB927"/>
  <c r="AA927"/>
  <c r="AA926"/>
  <c r="AB925"/>
  <c r="AA925"/>
  <c r="AA924"/>
  <c r="AB923"/>
  <c r="AA923"/>
  <c r="AA922"/>
  <c r="AB921"/>
  <c r="AA921"/>
  <c r="AA920"/>
  <c r="AB919"/>
  <c r="AA919"/>
  <c r="AA918"/>
  <c r="AB917"/>
  <c r="AA917"/>
  <c r="AA916"/>
  <c r="AB915"/>
  <c r="AC915" s="1"/>
  <c r="AA915"/>
  <c r="AB914"/>
  <c r="AC914" s="1"/>
  <c r="AA914"/>
  <c r="AB913"/>
  <c r="AC913" s="1"/>
  <c r="AA913"/>
  <c r="AB912"/>
  <c r="AC912" s="1"/>
  <c r="AA912"/>
  <c r="AB911"/>
  <c r="AA911"/>
  <c r="AA910"/>
  <c r="AB909"/>
  <c r="AC909" s="1"/>
  <c r="AA909"/>
  <c r="AB908"/>
  <c r="AA908"/>
  <c r="AA907"/>
  <c r="AB906"/>
  <c r="AC906" s="1"/>
  <c r="AA906"/>
  <c r="AB905"/>
  <c r="AA905"/>
  <c r="AA904"/>
  <c r="AB903"/>
  <c r="AA903"/>
  <c r="AA902"/>
  <c r="AB901"/>
  <c r="AA901"/>
  <c r="AA900"/>
  <c r="AB899"/>
  <c r="AA899"/>
  <c r="AA898"/>
  <c r="AB897"/>
  <c r="AA897"/>
  <c r="AA896"/>
  <c r="AB895"/>
  <c r="AC895" s="1"/>
  <c r="AA895"/>
  <c r="AB894"/>
  <c r="AA894"/>
  <c r="AA893"/>
  <c r="AB891"/>
  <c r="AC891" s="1"/>
  <c r="AA891"/>
  <c r="AB890"/>
  <c r="AC890" s="1"/>
  <c r="AA890"/>
  <c r="AB889"/>
  <c r="AA889"/>
  <c r="AB887"/>
  <c r="AC887" s="1"/>
  <c r="AA887"/>
  <c r="AB886"/>
  <c r="AC886" s="1"/>
  <c r="AA886"/>
  <c r="AB885"/>
  <c r="AC885" s="1"/>
  <c r="AA885"/>
  <c r="AB884"/>
  <c r="AC884" s="1"/>
  <c r="AA884"/>
  <c r="AB883"/>
  <c r="AC883" s="1"/>
  <c r="AA883"/>
  <c r="AB882"/>
  <c r="AC882" s="1"/>
  <c r="AA882"/>
  <c r="AB881"/>
  <c r="AC881" s="1"/>
  <c r="AA881"/>
  <c r="AB880"/>
  <c r="AC880" s="1"/>
  <c r="AA880"/>
  <c r="AB876"/>
  <c r="AA876"/>
  <c r="AA875"/>
  <c r="AB874"/>
  <c r="AC874" s="1"/>
  <c r="AA874"/>
  <c r="AB873"/>
  <c r="AA873"/>
  <c r="AA872"/>
  <c r="AB871"/>
  <c r="AC871" s="1"/>
  <c r="AA871"/>
  <c r="AB870"/>
  <c r="AA870"/>
  <c r="AA869"/>
  <c r="AB868"/>
  <c r="AC868" s="1"/>
  <c r="AA868"/>
  <c r="AB867"/>
  <c r="AA867"/>
  <c r="AA866"/>
  <c r="AB865"/>
  <c r="AC865" s="1"/>
  <c r="AA865"/>
  <c r="AB864"/>
  <c r="AA864"/>
  <c r="AA863"/>
  <c r="AB862"/>
  <c r="AC862" s="1"/>
  <c r="AA862"/>
  <c r="AB861"/>
  <c r="AC861" s="1"/>
  <c r="AA861"/>
  <c r="AB860"/>
  <c r="AA860"/>
  <c r="AB857"/>
  <c r="AC857" s="1"/>
  <c r="AA857"/>
  <c r="AB856"/>
  <c r="AC856" s="1"/>
  <c r="AA856"/>
  <c r="AB855"/>
  <c r="AA855"/>
  <c r="AA854"/>
  <c r="AB853"/>
  <c r="AC853" s="1"/>
  <c r="AA853"/>
  <c r="AB852"/>
  <c r="AA852"/>
  <c r="AA851"/>
  <c r="AB850"/>
  <c r="AC850" s="1"/>
  <c r="AA850"/>
  <c r="AB849"/>
  <c r="AC849" s="1"/>
  <c r="AA849"/>
  <c r="AB848"/>
  <c r="AA848"/>
  <c r="AA847"/>
  <c r="AB846"/>
  <c r="AC846" s="1"/>
  <c r="AA846"/>
  <c r="AB845"/>
  <c r="AA845"/>
  <c r="AA844"/>
  <c r="AB843"/>
  <c r="AC843" s="1"/>
  <c r="AA843"/>
  <c r="AB842"/>
  <c r="AC842" s="1"/>
  <c r="AA842"/>
  <c r="AB841"/>
  <c r="AA841"/>
  <c r="AA840"/>
  <c r="AB839"/>
  <c r="AC839" s="1"/>
  <c r="AA839"/>
  <c r="AB838"/>
  <c r="AC838" s="1"/>
  <c r="AA838"/>
  <c r="AB837"/>
  <c r="AA837"/>
  <c r="AB834"/>
  <c r="AC834" s="1"/>
  <c r="AA834"/>
  <c r="AB833"/>
  <c r="AC833" s="1"/>
  <c r="AA833"/>
  <c r="AB832"/>
  <c r="AA832"/>
  <c r="AA831"/>
  <c r="AB830"/>
  <c r="AC830" s="1"/>
  <c r="AA830"/>
  <c r="AB829"/>
  <c r="AA829"/>
  <c r="AA828"/>
  <c r="AB827"/>
  <c r="AC827" s="1"/>
  <c r="AA827"/>
  <c r="AB826"/>
  <c r="AC826" s="1"/>
  <c r="AA826"/>
  <c r="AB825"/>
  <c r="AA825"/>
  <c r="AA824"/>
  <c r="AB823"/>
  <c r="AC823" s="1"/>
  <c r="AA823"/>
  <c r="AB822"/>
  <c r="AC822" s="1"/>
  <c r="AA822"/>
  <c r="AB821"/>
  <c r="AA821"/>
  <c r="AA820"/>
  <c r="AB819"/>
  <c r="AC819" s="1"/>
  <c r="AA819"/>
  <c r="AB818"/>
  <c r="AA818"/>
  <c r="AB816"/>
  <c r="AC816" s="1"/>
  <c r="AA816"/>
  <c r="AB815"/>
  <c r="AA815"/>
  <c r="AB813"/>
  <c r="AC813" s="1"/>
  <c r="AA813"/>
  <c r="AB812"/>
  <c r="AA812"/>
  <c r="AB810"/>
  <c r="AC810" s="1"/>
  <c r="AA810"/>
  <c r="AB809"/>
  <c r="AC809" s="1"/>
  <c r="AA809"/>
  <c r="AB808"/>
  <c r="AA808"/>
  <c r="AA807"/>
  <c r="AB806"/>
  <c r="AC806" s="1"/>
  <c r="AA806"/>
  <c r="AB805"/>
  <c r="AC805" s="1"/>
  <c r="AA805"/>
  <c r="AB804"/>
  <c r="AA804"/>
  <c r="AA803"/>
  <c r="AB802"/>
  <c r="AC802" s="1"/>
  <c r="AA802"/>
  <c r="AB801"/>
  <c r="AC801" s="1"/>
  <c r="AA801"/>
  <c r="AB800"/>
  <c r="AA800"/>
  <c r="AB797"/>
  <c r="AC797" s="1"/>
  <c r="AA797"/>
  <c r="AB796"/>
  <c r="AA796"/>
  <c r="AA795"/>
  <c r="AB794"/>
  <c r="AC794" s="1"/>
  <c r="AA794"/>
  <c r="AB793"/>
  <c r="AA793"/>
  <c r="AA792"/>
  <c r="AB791"/>
  <c r="AC791" s="1"/>
  <c r="AA791"/>
  <c r="AB790"/>
  <c r="AA790"/>
  <c r="AA789"/>
  <c r="AB788"/>
  <c r="AC788" s="1"/>
  <c r="AA788"/>
  <c r="AB787"/>
  <c r="AA787"/>
  <c r="AA786"/>
  <c r="AB785"/>
  <c r="AC785" s="1"/>
  <c r="AA785"/>
  <c r="AB784"/>
  <c r="AA784"/>
  <c r="AA783"/>
  <c r="AB782"/>
  <c r="AC782" s="1"/>
  <c r="AA782"/>
  <c r="AB781"/>
  <c r="AA781"/>
  <c r="AB779"/>
  <c r="AC779" s="1"/>
  <c r="AA779"/>
  <c r="AB778"/>
  <c r="AA778"/>
  <c r="AB776"/>
  <c r="AC776" s="1"/>
  <c r="AA776"/>
  <c r="AB775"/>
  <c r="AA775"/>
  <c r="AA774"/>
  <c r="AB773"/>
  <c r="AC773" s="1"/>
  <c r="AA773"/>
  <c r="AB772"/>
  <c r="AA772"/>
  <c r="AA771"/>
  <c r="AB770"/>
  <c r="AC770" s="1"/>
  <c r="AA770"/>
  <c r="AB769"/>
  <c r="AA769"/>
  <c r="AA768"/>
  <c r="AB767"/>
  <c r="AC767" s="1"/>
  <c r="AA767"/>
  <c r="AB766"/>
  <c r="AC766" s="1"/>
  <c r="AA766"/>
  <c r="AB765"/>
  <c r="AC765" s="1"/>
  <c r="AA765"/>
  <c r="AB764"/>
  <c r="AC764" s="1"/>
  <c r="AA764"/>
  <c r="AB763"/>
  <c r="AA763"/>
  <c r="AA762"/>
  <c r="AB761"/>
  <c r="AC761" s="1"/>
  <c r="AA761"/>
  <c r="AB760"/>
  <c r="AA760"/>
  <c r="AB1362"/>
  <c r="AC1362" s="1"/>
  <c r="AB755"/>
  <c r="AA755"/>
  <c r="AB751"/>
  <c r="AC751" s="1"/>
  <c r="AA751"/>
  <c r="AB750"/>
  <c r="AA750"/>
  <c r="AA749"/>
  <c r="AB748"/>
  <c r="AA748"/>
  <c r="AA747"/>
  <c r="AB744"/>
  <c r="AA744"/>
  <c r="AB741"/>
  <c r="AC741" s="1"/>
  <c r="AA741"/>
  <c r="AB740"/>
  <c r="AC740" s="1"/>
  <c r="AA740"/>
  <c r="AB739"/>
  <c r="AA739"/>
  <c r="AA738"/>
  <c r="AB737"/>
  <c r="AC737" s="1"/>
  <c r="AA737"/>
  <c r="AB736"/>
  <c r="AA736"/>
  <c r="AA734"/>
  <c r="AB733"/>
  <c r="AA733"/>
  <c r="AA732"/>
  <c r="AB731"/>
  <c r="AC731" s="1"/>
  <c r="AA731"/>
  <c r="AB730"/>
  <c r="AA730"/>
  <c r="AA729"/>
  <c r="AB728"/>
  <c r="AC728" s="1"/>
  <c r="AA728"/>
  <c r="AB727"/>
  <c r="AA727"/>
  <c r="AA726"/>
  <c r="AB725"/>
  <c r="AC725" s="1"/>
  <c r="AA725"/>
  <c r="AB724"/>
  <c r="AA724"/>
  <c r="AA723"/>
  <c r="AB722"/>
  <c r="AA722"/>
  <c r="AB718"/>
  <c r="AC718" s="1"/>
  <c r="AA718"/>
  <c r="AB715"/>
  <c r="AA715"/>
  <c r="AA714"/>
  <c r="AB713"/>
  <c r="AA713"/>
  <c r="AA712"/>
  <c r="AB711"/>
  <c r="AC711" s="1"/>
  <c r="AA711"/>
  <c r="AB710"/>
  <c r="AA710"/>
  <c r="AA709"/>
  <c r="AB708"/>
  <c r="AA708"/>
  <c r="AA707"/>
  <c r="AB706"/>
  <c r="AA706"/>
  <c r="AA705"/>
  <c r="AB704"/>
  <c r="AC704" s="1"/>
  <c r="AA704"/>
  <c r="AB703"/>
  <c r="AA703"/>
  <c r="AA702"/>
  <c r="AB701"/>
  <c r="AA701"/>
  <c r="AA700"/>
  <c r="AB699"/>
  <c r="AA699"/>
  <c r="AA698"/>
  <c r="AB697"/>
  <c r="AA697"/>
  <c r="AB693"/>
  <c r="AA693"/>
  <c r="AA692"/>
  <c r="AB691"/>
  <c r="AA691"/>
  <c r="AA690"/>
  <c r="AB689"/>
  <c r="AC689" s="1"/>
  <c r="AA689"/>
  <c r="AB688"/>
  <c r="AA688"/>
  <c r="AA687"/>
  <c r="AB686"/>
  <c r="AC686" s="1"/>
  <c r="AA686"/>
  <c r="AB685"/>
  <c r="AC685" s="1"/>
  <c r="AA685"/>
  <c r="AB684"/>
  <c r="AC684" s="1"/>
  <c r="AA684"/>
  <c r="AB683"/>
  <c r="AA683"/>
  <c r="AA682"/>
  <c r="AB681"/>
  <c r="AA681"/>
  <c r="AA680"/>
  <c r="AB679"/>
  <c r="AC679" s="1"/>
  <c r="AA679"/>
  <c r="AB678"/>
  <c r="AA678"/>
  <c r="AA677"/>
  <c r="AB676"/>
  <c r="AC676" s="1"/>
  <c r="AA676"/>
  <c r="AB675"/>
  <c r="AA675"/>
  <c r="AB671"/>
  <c r="AC671" s="1"/>
  <c r="AA671"/>
  <c r="AB668"/>
  <c r="AC668" s="1"/>
  <c r="AA668"/>
  <c r="AB663"/>
  <c r="AC663" s="1"/>
  <c r="AA663"/>
  <c r="AB659"/>
  <c r="AC659" s="1"/>
  <c r="AA659"/>
  <c r="AB658"/>
  <c r="AC658" s="1"/>
  <c r="AA658"/>
  <c r="AB656"/>
  <c r="AC656" s="1"/>
  <c r="AA656"/>
  <c r="AB655"/>
  <c r="AA655"/>
  <c r="AB652"/>
  <c r="AC652" s="1"/>
  <c r="AA652"/>
  <c r="AB649"/>
  <c r="AA649"/>
  <c r="AA648"/>
  <c r="AB647"/>
  <c r="AC647" s="1"/>
  <c r="AA647"/>
  <c r="AB646"/>
  <c r="AC646" s="1"/>
  <c r="AA646"/>
  <c r="AB645"/>
  <c r="AC645" s="1"/>
  <c r="AA645"/>
  <c r="AB644"/>
  <c r="AC644" s="1"/>
  <c r="AA644"/>
  <c r="AB643"/>
  <c r="AC643" s="1"/>
  <c r="AA643"/>
  <c r="AB642"/>
  <c r="AA642"/>
  <c r="AA641"/>
  <c r="AB640"/>
  <c r="AA640"/>
  <c r="AA639"/>
  <c r="AB638"/>
  <c r="AA638"/>
  <c r="AA637"/>
  <c r="AB636"/>
  <c r="AC636" s="1"/>
  <c r="AA636"/>
  <c r="AB635"/>
  <c r="AC635" s="1"/>
  <c r="AA635"/>
  <c r="AB632"/>
  <c r="AC632" s="1"/>
  <c r="AA632"/>
  <c r="AB631"/>
  <c r="AC631" s="1"/>
  <c r="AA631"/>
  <c r="AB630"/>
  <c r="AA630"/>
  <c r="AA629"/>
  <c r="AB628"/>
  <c r="AC628" s="1"/>
  <c r="AA628"/>
  <c r="AB619"/>
  <c r="AC619" s="1"/>
  <c r="AA619"/>
  <c r="AB618"/>
  <c r="AC618" s="1"/>
  <c r="AA618"/>
  <c r="AB617"/>
  <c r="AC617" s="1"/>
  <c r="AA617"/>
  <c r="AB616"/>
  <c r="AC616" s="1"/>
  <c r="AA616"/>
  <c r="AB615"/>
  <c r="AA615"/>
  <c r="AA614"/>
  <c r="AB613"/>
  <c r="AC613" s="1"/>
  <c r="AA613"/>
  <c r="AB612"/>
  <c r="AC612" s="1"/>
  <c r="AA612"/>
  <c r="AB611"/>
  <c r="AC611" s="1"/>
  <c r="AA611"/>
  <c r="AB610"/>
  <c r="AC610" s="1"/>
  <c r="AA610"/>
  <c r="AB609"/>
  <c r="AA609"/>
  <c r="AA608"/>
  <c r="AB607"/>
  <c r="AC607" s="1"/>
  <c r="AA607"/>
  <c r="AB606"/>
  <c r="AC606" s="1"/>
  <c r="AA606"/>
  <c r="X1505"/>
  <c r="Y1505" s="1"/>
  <c r="X1508"/>
  <c r="Y1508" s="1"/>
  <c r="X1495"/>
  <c r="Y1495" s="1"/>
  <c r="X1492"/>
  <c r="Y1492" s="1"/>
  <c r="X1459"/>
  <c r="Y1459" s="1"/>
  <c r="X1458"/>
  <c r="Y1458" s="1"/>
  <c r="X1468"/>
  <c r="Y1468" s="1"/>
  <c r="X1467"/>
  <c r="Y1467" s="1"/>
  <c r="X1496"/>
  <c r="Y1496" s="1"/>
  <c r="X1460"/>
  <c r="Y1460" s="1"/>
  <c r="X1457"/>
  <c r="Y1457" s="1"/>
  <c r="X1466"/>
  <c r="Y1466" s="1"/>
  <c r="X1465"/>
  <c r="Y1465" s="1"/>
  <c r="X1442"/>
  <c r="Y1442" s="1"/>
  <c r="X1485"/>
  <c r="Y1485" s="1"/>
  <c r="X1479"/>
  <c r="Y1479" s="1"/>
  <c r="X1454"/>
  <c r="Y1454" s="1"/>
  <c r="X1469"/>
  <c r="Y1469" s="1"/>
  <c r="X1464"/>
  <c r="Y1464" s="1"/>
  <c r="X1455"/>
  <c r="Y1455" s="1"/>
  <c r="X1500"/>
  <c r="Y1500" s="1"/>
  <c r="X1481"/>
  <c r="Y1481" s="1"/>
  <c r="X1491"/>
  <c r="Y1491" s="1"/>
  <c r="X1461"/>
  <c r="Y1461" s="1"/>
  <c r="X1477"/>
  <c r="Y1477" s="1"/>
  <c r="X1474"/>
  <c r="Y1474" s="1"/>
  <c r="X1473"/>
  <c r="Y1473" s="1"/>
  <c r="X1499"/>
  <c r="Y1499" s="1"/>
  <c r="X1476"/>
  <c r="Y1476" s="1"/>
  <c r="X1498"/>
  <c r="Y1498" s="1"/>
  <c r="X1475"/>
  <c r="Y1475" s="1"/>
  <c r="X1444"/>
  <c r="Y1444" s="1"/>
  <c r="X1450"/>
  <c r="Y1450" s="1"/>
  <c r="X1449"/>
  <c r="Y1449" s="1"/>
  <c r="X1451"/>
  <c r="Y1451" s="1"/>
  <c r="X1448"/>
  <c r="Y1448" s="1"/>
  <c r="X1472"/>
  <c r="Y1472" s="1"/>
  <c r="X1471"/>
  <c r="Y1471" s="1"/>
  <c r="X1480"/>
  <c r="Y1480" s="1"/>
  <c r="X1478"/>
  <c r="Y1478" s="1"/>
  <c r="X1453"/>
  <c r="Y1453" s="1"/>
  <c r="X1509"/>
  <c r="Y1509" s="1"/>
  <c r="AB605"/>
  <c r="AC605" s="1"/>
  <c r="AA605"/>
  <c r="AB604"/>
  <c r="AC604" s="1"/>
  <c r="AA604"/>
  <c r="AB603"/>
  <c r="AC603" s="1"/>
  <c r="AA603"/>
  <c r="AB602"/>
  <c r="AC602" s="1"/>
  <c r="AA602"/>
  <c r="AB601"/>
  <c r="AC601" s="1"/>
  <c r="AA601"/>
  <c r="AB600"/>
  <c r="AC600" s="1"/>
  <c r="AA600"/>
  <c r="AB599"/>
  <c r="AC599" s="1"/>
  <c r="AA599"/>
  <c r="AB598"/>
  <c r="AC598" s="1"/>
  <c r="AA598"/>
  <c r="AB597"/>
  <c r="AC597" s="1"/>
  <c r="AA597"/>
  <c r="AB596"/>
  <c r="AA596"/>
  <c r="AA595"/>
  <c r="AB594"/>
  <c r="AC594" s="1"/>
  <c r="AA594"/>
  <c r="AB593"/>
  <c r="AA593"/>
  <c r="AA592"/>
  <c r="AB591"/>
  <c r="AC591" s="1"/>
  <c r="AA591"/>
  <c r="AB590"/>
  <c r="AC590" s="1"/>
  <c r="AA590"/>
  <c r="AB589"/>
  <c r="AC589" s="1"/>
  <c r="AA589"/>
  <c r="AB588"/>
  <c r="AA588"/>
  <c r="AA587"/>
  <c r="AB586"/>
  <c r="AC586" s="1"/>
  <c r="AA586"/>
  <c r="AB585"/>
  <c r="AA585"/>
  <c r="AA584"/>
  <c r="AB583"/>
  <c r="AA583"/>
  <c r="AA582"/>
  <c r="AB581"/>
  <c r="AC581" s="1"/>
  <c r="AA581"/>
  <c r="AB580"/>
  <c r="AC580" s="1"/>
  <c r="AA580"/>
  <c r="AB579"/>
  <c r="AC579" s="1"/>
  <c r="AA579"/>
  <c r="AB578"/>
  <c r="AC578" s="1"/>
  <c r="AA578"/>
  <c r="AB577"/>
  <c r="AC577" s="1"/>
  <c r="AA577"/>
  <c r="AB576"/>
  <c r="AC576" s="1"/>
  <c r="AA576"/>
  <c r="AB575"/>
  <c r="AC575" s="1"/>
  <c r="AA575"/>
  <c r="AB574"/>
  <c r="AC574" s="1"/>
  <c r="AA574"/>
  <c r="AB573"/>
  <c r="AC573" s="1"/>
  <c r="AA573"/>
  <c r="AB572"/>
  <c r="AC572" s="1"/>
  <c r="AA572"/>
  <c r="AB571"/>
  <c r="AC571" s="1"/>
  <c r="AA571"/>
  <c r="AB570"/>
  <c r="AC570" s="1"/>
  <c r="AA570"/>
  <c r="AB569"/>
  <c r="AC569" s="1"/>
  <c r="AA569"/>
  <c r="AB568"/>
  <c r="AC568" s="1"/>
  <c r="AA568"/>
  <c r="AB567"/>
  <c r="AC567" s="1"/>
  <c r="AA567"/>
  <c r="AB566"/>
  <c r="AC566" s="1"/>
  <c r="AA566"/>
  <c r="AB565"/>
  <c r="AC565" s="1"/>
  <c r="AA565"/>
  <c r="AB564"/>
  <c r="AC564" s="1"/>
  <c r="AA564"/>
  <c r="AB563"/>
  <c r="AC563" s="1"/>
  <c r="AA563"/>
  <c r="AB561"/>
  <c r="AC561" s="1"/>
  <c r="AA561"/>
  <c r="AB560"/>
  <c r="AA560"/>
  <c r="AA559"/>
  <c r="AB558"/>
  <c r="AA558"/>
  <c r="AA557"/>
  <c r="AB556"/>
  <c r="AA556"/>
  <c r="AA555"/>
  <c r="AB554"/>
  <c r="AC554" s="1"/>
  <c r="AA554"/>
  <c r="AB553"/>
  <c r="AC553" s="1"/>
  <c r="AA553"/>
  <c r="AB552"/>
  <c r="AC552" s="1"/>
  <c r="AA552"/>
  <c r="AB551"/>
  <c r="AC551" s="1"/>
  <c r="AA551"/>
  <c r="AB550"/>
  <c r="AC550" s="1"/>
  <c r="AA550"/>
  <c r="AB549"/>
  <c r="AA549"/>
  <c r="AA548"/>
  <c r="AB547"/>
  <c r="AC547" s="1"/>
  <c r="AA547"/>
  <c r="AB546"/>
  <c r="AC546" s="1"/>
  <c r="AA546"/>
  <c r="AB545"/>
  <c r="AC545" s="1"/>
  <c r="AA545"/>
  <c r="AB543"/>
  <c r="AC543" s="1"/>
  <c r="AA543"/>
  <c r="AB541"/>
  <c r="AC541" s="1"/>
  <c r="AA541"/>
  <c r="AB540"/>
  <c r="AC540" s="1"/>
  <c r="AA540"/>
  <c r="AB539"/>
  <c r="AC539" s="1"/>
  <c r="AA539"/>
  <c r="AB538"/>
  <c r="AC538" s="1"/>
  <c r="AA538"/>
  <c r="AB537"/>
  <c r="AC537" s="1"/>
  <c r="AA537"/>
  <c r="AB536"/>
  <c r="AC536" s="1"/>
  <c r="AA536"/>
  <c r="AB535"/>
  <c r="AC535" s="1"/>
  <c r="AA535"/>
  <c r="AB533"/>
  <c r="AA533"/>
  <c r="AA532"/>
  <c r="AB531"/>
  <c r="AC531" s="1"/>
  <c r="AA531"/>
  <c r="AB530"/>
  <c r="AC530" s="1"/>
  <c r="AA530"/>
  <c r="AB529"/>
  <c r="AC529" s="1"/>
  <c r="AA529"/>
  <c r="AB527"/>
  <c r="AC527" s="1"/>
  <c r="AA527"/>
  <c r="AB526"/>
  <c r="AC526" s="1"/>
  <c r="AA526"/>
  <c r="AB525"/>
  <c r="AA525"/>
  <c r="AA524"/>
  <c r="AB523"/>
  <c r="AA523"/>
  <c r="AB518"/>
  <c r="AA518"/>
  <c r="AA517"/>
  <c r="AB516"/>
  <c r="AC516" s="1"/>
  <c r="AA516"/>
  <c r="AB515"/>
  <c r="AA515"/>
  <c r="AA514"/>
  <c r="AB513"/>
  <c r="AA513"/>
  <c r="AB508"/>
  <c r="AA508"/>
  <c r="AB504"/>
  <c r="AA504"/>
  <c r="AB499"/>
  <c r="AC499" s="1"/>
  <c r="AA499"/>
  <c r="AB498"/>
  <c r="AA498"/>
  <c r="AB494"/>
  <c r="AA494"/>
  <c r="AB491"/>
  <c r="AC491" s="1"/>
  <c r="AA491"/>
  <c r="AB489"/>
  <c r="AC489" s="1"/>
  <c r="AA489"/>
  <c r="AB488"/>
  <c r="AA488"/>
  <c r="AA487"/>
  <c r="AB486"/>
  <c r="AC486" s="1"/>
  <c r="AA486"/>
  <c r="AB485"/>
  <c r="AA485"/>
  <c r="AA484"/>
  <c r="AB483"/>
  <c r="AA483"/>
  <c r="AA482"/>
  <c r="AB477"/>
  <c r="AA477"/>
  <c r="AA476"/>
  <c r="AB475"/>
  <c r="AC475" s="1"/>
  <c r="AA475"/>
  <c r="AB474"/>
  <c r="AC474" s="1"/>
  <c r="AA474"/>
  <c r="AB470"/>
  <c r="AC470" s="1"/>
  <c r="AA470"/>
  <c r="AB469"/>
  <c r="AC469" s="1"/>
  <c r="AA469"/>
  <c r="AB468"/>
  <c r="AC468" s="1"/>
  <c r="AA468"/>
  <c r="AB467"/>
  <c r="AC467" s="1"/>
  <c r="AA467"/>
  <c r="AB466"/>
  <c r="AC466" s="1"/>
  <c r="AA466"/>
  <c r="AB465"/>
  <c r="AC465" s="1"/>
  <c r="AA465"/>
  <c r="AB464"/>
  <c r="AA464"/>
  <c r="AA463"/>
  <c r="AB462"/>
  <c r="AC462" s="1"/>
  <c r="AA462"/>
  <c r="AB461"/>
  <c r="AC461" s="1"/>
  <c r="AA461"/>
  <c r="AB460"/>
  <c r="AC460" s="1"/>
  <c r="AA460"/>
  <c r="AB459"/>
  <c r="AC459" s="1"/>
  <c r="AA459"/>
  <c r="AB458"/>
  <c r="AC458" s="1"/>
  <c r="AA458"/>
  <c r="AB457"/>
  <c r="AC457" s="1"/>
  <c r="AA457"/>
  <c r="AB456"/>
  <c r="AC456" s="1"/>
  <c r="AA456"/>
  <c r="AB455"/>
  <c r="AC455" s="1"/>
  <c r="AA455"/>
  <c r="AB454"/>
  <c r="AC454" s="1"/>
  <c r="AA454"/>
  <c r="AB453"/>
  <c r="AC453" s="1"/>
  <c r="AA453"/>
  <c r="AB452"/>
  <c r="AC452" s="1"/>
  <c r="AA452"/>
  <c r="AB451"/>
  <c r="AC451" s="1"/>
  <c r="AA451"/>
  <c r="AB450"/>
  <c r="AC450" s="1"/>
  <c r="AA450"/>
  <c r="AB448"/>
  <c r="AC448" s="1"/>
  <c r="AA448"/>
  <c r="AB447"/>
  <c r="AC447" s="1"/>
  <c r="AA447"/>
  <c r="AB446"/>
  <c r="AC446" s="1"/>
  <c r="AA446"/>
  <c r="AB445"/>
  <c r="AC445" s="1"/>
  <c r="AA445"/>
  <c r="AB444"/>
  <c r="AC444" s="1"/>
  <c r="AA444"/>
  <c r="AB443"/>
  <c r="AC443" s="1"/>
  <c r="AA443"/>
  <c r="AB442"/>
  <c r="AC442" s="1"/>
  <c r="AA442"/>
  <c r="AB441"/>
  <c r="AC441" s="1"/>
  <c r="AA441"/>
  <c r="AB440"/>
  <c r="AC440" s="1"/>
  <c r="AA440"/>
  <c r="AB439"/>
  <c r="AC439" s="1"/>
  <c r="AA439"/>
  <c r="AB438"/>
  <c r="AC438" s="1"/>
  <c r="AA438"/>
  <c r="AB437"/>
  <c r="AC437" s="1"/>
  <c r="AA437"/>
  <c r="AB436"/>
  <c r="AC436" s="1"/>
  <c r="AA436"/>
  <c r="AB430"/>
  <c r="AC430" s="1"/>
  <c r="AA430"/>
  <c r="AB429"/>
  <c r="AC429" s="1"/>
  <c r="AA429"/>
  <c r="AB426"/>
  <c r="AC426" s="1"/>
  <c r="AA426"/>
  <c r="AB425"/>
  <c r="AC425" s="1"/>
  <c r="AA425"/>
  <c r="AB424"/>
  <c r="AC424" s="1"/>
  <c r="AA424"/>
  <c r="AB423"/>
  <c r="AC423" s="1"/>
  <c r="AA423"/>
  <c r="AB420"/>
  <c r="AC420" s="1"/>
  <c r="AA420"/>
  <c r="AB419"/>
  <c r="AC419" s="1"/>
  <c r="AA419"/>
  <c r="AB418"/>
  <c r="AC418" s="1"/>
  <c r="AA418"/>
  <c r="AB417"/>
  <c r="AC417" s="1"/>
  <c r="AA417"/>
  <c r="AB413"/>
  <c r="AC413" s="1"/>
  <c r="AA413"/>
  <c r="AB412"/>
  <c r="AC412" s="1"/>
  <c r="AA412"/>
  <c r="AB410"/>
  <c r="AC410" s="1"/>
  <c r="AA410"/>
  <c r="AB409"/>
  <c r="AC409" s="1"/>
  <c r="AA409"/>
  <c r="AB407"/>
  <c r="AC407" s="1"/>
  <c r="AA407"/>
  <c r="AB406"/>
  <c r="AC406" s="1"/>
  <c r="AA406"/>
  <c r="AB405"/>
  <c r="AC405" s="1"/>
  <c r="AA405"/>
  <c r="AB404"/>
  <c r="AC404" s="1"/>
  <c r="AA404"/>
  <c r="AB403"/>
  <c r="AC403" s="1"/>
  <c r="AA403"/>
  <c r="AB402"/>
  <c r="AC402" s="1"/>
  <c r="AA402"/>
  <c r="AB401"/>
  <c r="AC401" s="1"/>
  <c r="AA401"/>
  <c r="AB400"/>
  <c r="AC400" s="1"/>
  <c r="AA400"/>
  <c r="AB399"/>
  <c r="AC399" s="1"/>
  <c r="AA399"/>
  <c r="AB398"/>
  <c r="AC398" s="1"/>
  <c r="AA398"/>
  <c r="AB397"/>
  <c r="AC397" s="1"/>
  <c r="AA397"/>
  <c r="AB396"/>
  <c r="AC396" s="1"/>
  <c r="AA396"/>
  <c r="AB395"/>
  <c r="AC395" s="1"/>
  <c r="AA395"/>
  <c r="AB394"/>
  <c r="AC394" s="1"/>
  <c r="AA394"/>
  <c r="AB393"/>
  <c r="AC393" s="1"/>
  <c r="AA393"/>
  <c r="AB392"/>
  <c r="AC392" s="1"/>
  <c r="AA392"/>
  <c r="AB390"/>
  <c r="AC390" s="1"/>
  <c r="AA390"/>
  <c r="AB388"/>
  <c r="AC388" s="1"/>
  <c r="AA388"/>
  <c r="AB381"/>
  <c r="AA381"/>
  <c r="AB377"/>
  <c r="AC377" s="1"/>
  <c r="AA377"/>
  <c r="AB376"/>
  <c r="AC376" s="1"/>
  <c r="AA376"/>
  <c r="AB375"/>
  <c r="AA375"/>
  <c r="AB372"/>
  <c r="AA372"/>
  <c r="AB369"/>
  <c r="AA369"/>
  <c r="AA368"/>
  <c r="AB367"/>
  <c r="AA367"/>
  <c r="AB363"/>
  <c r="AA363"/>
  <c r="AB360"/>
  <c r="AC360" s="1"/>
  <c r="AA360"/>
  <c r="AB359"/>
  <c r="AA359"/>
  <c r="AA358"/>
  <c r="AB357"/>
  <c r="AA357"/>
  <c r="AA356"/>
  <c r="AB355"/>
  <c r="AA355"/>
  <c r="AA354"/>
  <c r="AB353"/>
  <c r="AA353"/>
  <c r="AA352"/>
  <c r="AB351"/>
  <c r="AA351"/>
  <c r="AA350"/>
  <c r="AB349"/>
  <c r="AA349"/>
  <c r="AA348"/>
  <c r="AB347"/>
  <c r="AA347"/>
  <c r="AA346"/>
  <c r="AB345"/>
  <c r="AA345"/>
  <c r="AA344"/>
  <c r="AB343"/>
  <c r="AC343" s="1"/>
  <c r="AA343"/>
  <c r="AB342"/>
  <c r="AA342"/>
  <c r="AA341"/>
  <c r="AB340"/>
  <c r="AA340"/>
  <c r="AA339"/>
  <c r="AB338"/>
  <c r="AA338"/>
  <c r="AA337"/>
  <c r="AB336"/>
  <c r="AA336"/>
  <c r="AA335"/>
  <c r="AB334"/>
  <c r="AA334"/>
  <c r="AA333"/>
  <c r="AB332"/>
  <c r="AA332"/>
  <c r="AA331"/>
  <c r="AB330"/>
  <c r="AA330"/>
  <c r="AA329"/>
  <c r="AB328"/>
  <c r="AA328"/>
  <c r="AA327"/>
  <c r="AB326"/>
  <c r="AA326"/>
  <c r="AA325"/>
  <c r="AB324"/>
  <c r="AA324"/>
  <c r="AA323"/>
  <c r="AB322"/>
  <c r="AA322"/>
  <c r="AA321"/>
  <c r="AB320"/>
  <c r="AA320"/>
  <c r="AA319"/>
  <c r="AB318"/>
  <c r="AA318"/>
  <c r="AA317"/>
  <c r="AB316"/>
  <c r="AC316" s="1"/>
  <c r="AA316"/>
  <c r="AB315"/>
  <c r="AA315"/>
  <c r="AA314"/>
  <c r="AB313"/>
  <c r="AC313" s="1"/>
  <c r="AA313"/>
  <c r="AB312"/>
  <c r="AA312"/>
  <c r="AA311"/>
  <c r="AB310"/>
  <c r="AA310"/>
  <c r="AB307"/>
  <c r="AC307" s="1"/>
  <c r="AA307"/>
  <c r="AB306"/>
  <c r="AA306"/>
  <c r="AA305"/>
  <c r="AB304"/>
  <c r="AC304" s="1"/>
  <c r="AA304"/>
  <c r="AB303"/>
  <c r="AA303"/>
  <c r="AB300"/>
  <c r="AC300" s="1"/>
  <c r="AA300"/>
  <c r="AB299"/>
  <c r="AA299"/>
  <c r="AA298"/>
  <c r="AB297"/>
  <c r="AC297" s="1"/>
  <c r="AA297"/>
  <c r="AB296"/>
  <c r="AC296" s="1"/>
  <c r="AA296"/>
  <c r="AB295"/>
  <c r="AA295"/>
  <c r="AA294"/>
  <c r="AB293"/>
  <c r="AC293" s="1"/>
  <c r="AA293"/>
  <c r="AB292"/>
  <c r="AC292" s="1"/>
  <c r="AA292"/>
  <c r="AB291"/>
  <c r="AC291" s="1"/>
  <c r="AA291"/>
  <c r="AB289"/>
  <c r="AC289" s="1"/>
  <c r="AA289"/>
  <c r="AB288"/>
  <c r="AC288" s="1"/>
  <c r="AA288"/>
  <c r="AB287"/>
  <c r="AC287" s="1"/>
  <c r="AA287"/>
  <c r="AB286"/>
  <c r="AC286" s="1"/>
  <c r="AA286"/>
  <c r="AB285"/>
  <c r="AC285" s="1"/>
  <c r="AA285"/>
  <c r="AB284"/>
  <c r="AC284" s="1"/>
  <c r="AA284"/>
  <c r="AB283"/>
  <c r="AC283" s="1"/>
  <c r="AA283"/>
  <c r="AB282"/>
  <c r="AC282" s="1"/>
  <c r="AA282"/>
  <c r="AB281"/>
  <c r="AC281" s="1"/>
  <c r="AA281"/>
  <c r="AB280"/>
  <c r="AC280" s="1"/>
  <c r="AA280"/>
  <c r="AB279"/>
  <c r="AC279" s="1"/>
  <c r="AA279"/>
  <c r="AB278"/>
  <c r="AC278" s="1"/>
  <c r="AA278"/>
  <c r="AB277"/>
  <c r="AC277" s="1"/>
  <c r="AA277"/>
  <c r="AB276"/>
  <c r="AC276" s="1"/>
  <c r="AA276"/>
  <c r="AB275"/>
  <c r="AC275" s="1"/>
  <c r="AA275"/>
  <c r="AB274"/>
  <c r="AC274" s="1"/>
  <c r="AA274"/>
  <c r="AB272"/>
  <c r="AC272" s="1"/>
  <c r="AA272"/>
  <c r="AB271"/>
  <c r="AA271"/>
  <c r="AB264"/>
  <c r="AC264" s="1"/>
  <c r="AA264"/>
  <c r="AB262"/>
  <c r="AC262" s="1"/>
  <c r="AA262"/>
  <c r="AB260"/>
  <c r="AC260" s="1"/>
  <c r="AA260"/>
  <c r="AB255"/>
  <c r="AC255" s="1"/>
  <c r="AA255"/>
  <c r="AB250"/>
  <c r="AC250" s="1"/>
  <c r="AA250"/>
  <c r="AB249"/>
  <c r="AC249" s="1"/>
  <c r="AA249"/>
  <c r="AB248"/>
  <c r="AC248" s="1"/>
  <c r="AA248"/>
  <c r="AB247"/>
  <c r="AC247" s="1"/>
  <c r="AA247"/>
  <c r="AB246"/>
  <c r="AC246" s="1"/>
  <c r="AA246"/>
  <c r="AB245"/>
  <c r="AC245" s="1"/>
  <c r="AA245"/>
  <c r="AB244"/>
  <c r="AC244" s="1"/>
  <c r="AA244"/>
  <c r="AB243"/>
  <c r="AC243" s="1"/>
  <c r="AA243"/>
  <c r="AB238"/>
  <c r="AC238" s="1"/>
  <c r="AA238"/>
  <c r="AB237"/>
  <c r="AC237" s="1"/>
  <c r="AA237"/>
  <c r="AB236"/>
  <c r="AC236" s="1"/>
  <c r="AA236"/>
  <c r="AB235"/>
  <c r="AC235" s="1"/>
  <c r="AA235"/>
  <c r="AB234"/>
  <c r="AC234" s="1"/>
  <c r="AA234"/>
  <c r="AB233"/>
  <c r="AC233" s="1"/>
  <c r="AA233"/>
  <c r="AB232"/>
  <c r="AC232" s="1"/>
  <c r="AA232"/>
  <c r="AB231"/>
  <c r="AC231" s="1"/>
  <c r="AA231"/>
  <c r="AB230"/>
  <c r="AC230" s="1"/>
  <c r="AA230"/>
  <c r="AB229"/>
  <c r="AC229" s="1"/>
  <c r="AA229"/>
  <c r="AB226"/>
  <c r="AC226" s="1"/>
  <c r="AA226"/>
  <c r="AB225"/>
  <c r="AA225"/>
  <c r="AB220"/>
  <c r="AC220" s="1"/>
  <c r="AA220"/>
  <c r="AB219"/>
  <c r="AC219" s="1"/>
  <c r="AA219"/>
  <c r="AB218"/>
  <c r="AC218" s="1"/>
  <c r="AA218"/>
  <c r="AB217"/>
  <c r="AC217" s="1"/>
  <c r="AA217"/>
  <c r="AB212"/>
  <c r="AC212" s="1"/>
  <c r="AA212"/>
  <c r="AA205"/>
  <c r="AA203"/>
  <c r="AB78"/>
  <c r="AA78"/>
  <c r="AB72"/>
  <c r="AC72" s="1"/>
  <c r="AA72"/>
  <c r="AB71"/>
  <c r="AC71" s="1"/>
  <c r="AA71"/>
  <c r="AB70"/>
  <c r="AC70" s="1"/>
  <c r="AA70"/>
  <c r="AB69"/>
  <c r="AC69" s="1"/>
  <c r="AA69"/>
  <c r="AB68"/>
  <c r="AC68" s="1"/>
  <c r="AA68"/>
  <c r="AB67"/>
  <c r="AC67" s="1"/>
  <c r="AA67"/>
  <c r="AB64"/>
  <c r="AC64" s="1"/>
  <c r="AA64"/>
  <c r="AB63"/>
  <c r="AC63" s="1"/>
  <c r="AA63"/>
  <c r="AB62"/>
  <c r="AC62" s="1"/>
  <c r="AA62"/>
  <c r="AB61"/>
  <c r="AC61" s="1"/>
  <c r="AA61"/>
  <c r="AB60"/>
  <c r="AC60" s="1"/>
  <c r="AA60"/>
  <c r="AB58"/>
  <c r="AC58" s="1"/>
  <c r="AA58"/>
  <c r="AB57"/>
  <c r="AC57" s="1"/>
  <c r="AA57"/>
  <c r="AB56"/>
  <c r="AC56" s="1"/>
  <c r="AA56"/>
  <c r="AB55"/>
  <c r="AC55" s="1"/>
  <c r="AA55"/>
  <c r="AB54"/>
  <c r="AC54" s="1"/>
  <c r="AA54"/>
  <c r="AB53"/>
  <c r="AC53" s="1"/>
  <c r="AA53"/>
  <c r="AB52"/>
  <c r="AC52" s="1"/>
  <c r="AA52"/>
  <c r="AB51"/>
  <c r="AC51" s="1"/>
  <c r="AA51"/>
  <c r="AB50"/>
  <c r="AC50" s="1"/>
  <c r="AA50"/>
  <c r="AB47"/>
  <c r="AC47" s="1"/>
  <c r="AA47"/>
  <c r="AB46"/>
  <c r="AC46" s="1"/>
  <c r="AA46"/>
  <c r="AC45"/>
  <c r="AA45"/>
  <c r="AB44"/>
  <c r="AC44" s="1"/>
  <c r="AA44"/>
  <c r="AB43"/>
  <c r="AC43" s="1"/>
  <c r="AA43"/>
  <c r="AB42"/>
  <c r="AC42" s="1"/>
  <c r="AA42"/>
  <c r="AB41"/>
  <c r="AC41" s="1"/>
  <c r="AA41"/>
  <c r="AB40"/>
  <c r="AC40" s="1"/>
  <c r="AA40"/>
  <c r="AB39"/>
  <c r="AC39" s="1"/>
  <c r="AA39"/>
  <c r="AB38"/>
  <c r="AC38" s="1"/>
  <c r="AA38"/>
  <c r="AB37"/>
  <c r="AC37" s="1"/>
  <c r="AA37"/>
  <c r="AA36"/>
  <c r="AB33"/>
  <c r="AC33" s="1"/>
  <c r="AA33"/>
  <c r="AB32"/>
  <c r="AC32" s="1"/>
  <c r="AA32"/>
  <c r="AB31"/>
  <c r="AC31" s="1"/>
  <c r="AA31"/>
  <c r="AA30"/>
  <c r="AB28"/>
  <c r="AC28" s="1"/>
  <c r="AA28"/>
  <c r="AB27"/>
  <c r="AC27" s="1"/>
  <c r="AA27"/>
  <c r="AB26"/>
  <c r="AC26" s="1"/>
  <c r="AA26"/>
  <c r="AA25"/>
  <c r="AA667" s="1"/>
  <c r="AB23"/>
  <c r="AC23" s="1"/>
  <c r="AA23"/>
  <c r="AA22"/>
  <c r="AB16"/>
  <c r="AC16" s="1"/>
  <c r="AA16"/>
  <c r="AB15"/>
  <c r="AC15" s="1"/>
  <c r="AA15"/>
  <c r="AB14"/>
  <c r="AC14" s="1"/>
  <c r="AA14"/>
  <c r="AB13"/>
  <c r="AC13" s="1"/>
  <c r="AA13"/>
  <c r="AB1346" l="1"/>
  <c r="AC1346" s="1"/>
  <c r="Y1440"/>
  <c r="AA1273"/>
  <c r="AA1271"/>
  <c r="AA1256"/>
  <c r="AA1254"/>
  <c r="AA1486"/>
  <c r="AC1032"/>
  <c r="AB1486"/>
  <c r="AC1486" s="1"/>
  <c r="AA960"/>
  <c r="AA21"/>
  <c r="AA24"/>
  <c r="AA29"/>
  <c r="AA65"/>
  <c r="AA777"/>
  <c r="AA780"/>
  <c r="AA811"/>
  <c r="AA814"/>
  <c r="AA817"/>
  <c r="AA983"/>
  <c r="AA985"/>
  <c r="AA989"/>
  <c r="AA1346"/>
  <c r="AA1347"/>
  <c r="AA1362"/>
  <c r="AB17"/>
  <c r="AC22"/>
  <c r="AB21"/>
  <c r="AC21" s="1"/>
  <c r="AC25"/>
  <c r="AC667" s="1"/>
  <c r="AB24"/>
  <c r="AC24" s="1"/>
  <c r="AC30"/>
  <c r="AB29"/>
  <c r="AC29" s="1"/>
  <c r="AA35"/>
  <c r="AC36"/>
  <c r="AB35"/>
  <c r="AC49"/>
  <c r="AC66"/>
  <c r="AB65"/>
  <c r="AC65" s="1"/>
  <c r="AC78"/>
  <c r="AC204"/>
  <c r="AB203"/>
  <c r="AC203" s="1"/>
  <c r="AC206"/>
  <c r="AB205"/>
  <c r="AC205" s="1"/>
  <c r="AC225"/>
  <c r="AA270"/>
  <c r="AC271"/>
  <c r="AC295"/>
  <c r="AB294"/>
  <c r="AC294" s="1"/>
  <c r="AC299"/>
  <c r="AB298"/>
  <c r="AC298" s="1"/>
  <c r="AA302"/>
  <c r="AA301"/>
  <c r="AC303"/>
  <c r="AB302"/>
  <c r="AC306"/>
  <c r="AB305"/>
  <c r="AC305" s="1"/>
  <c r="AA309"/>
  <c r="AA308"/>
  <c r="AC310"/>
  <c r="AB309"/>
  <c r="AC312"/>
  <c r="AB311"/>
  <c r="AC311" s="1"/>
  <c r="AC315"/>
  <c r="AB314"/>
  <c r="AC314" s="1"/>
  <c r="AC318"/>
  <c r="AB317"/>
  <c r="AC317" s="1"/>
  <c r="AC320"/>
  <c r="AB319"/>
  <c r="AC319" s="1"/>
  <c r="AC322"/>
  <c r="AB321"/>
  <c r="AC321" s="1"/>
  <c r="AC324"/>
  <c r="AB323"/>
  <c r="AC323" s="1"/>
  <c r="AC326"/>
  <c r="AB325"/>
  <c r="AC325" s="1"/>
  <c r="AC328"/>
  <c r="AB327"/>
  <c r="AC327" s="1"/>
  <c r="AC330"/>
  <c r="AB329"/>
  <c r="AC329" s="1"/>
  <c r="AC332"/>
  <c r="AB331"/>
  <c r="AC331" s="1"/>
  <c r="AC334"/>
  <c r="AB333"/>
  <c r="AC333" s="1"/>
  <c r="AC336"/>
  <c r="AB335"/>
  <c r="AC335" s="1"/>
  <c r="AC338"/>
  <c r="AB337"/>
  <c r="AC337" s="1"/>
  <c r="AC340"/>
  <c r="AB339"/>
  <c r="AC339" s="1"/>
  <c r="AC342"/>
  <c r="AB341"/>
  <c r="AC341" s="1"/>
  <c r="AC345"/>
  <c r="AB344"/>
  <c r="AC344" s="1"/>
  <c r="AC347"/>
  <c r="AB346"/>
  <c r="AC346" s="1"/>
  <c r="AC349"/>
  <c r="AB348"/>
  <c r="AC348" s="1"/>
  <c r="AC351"/>
  <c r="AB350"/>
  <c r="AC350" s="1"/>
  <c r="AC353"/>
  <c r="AB352"/>
  <c r="AC352" s="1"/>
  <c r="AC355"/>
  <c r="AB354"/>
  <c r="AC354" s="1"/>
  <c r="AC357"/>
  <c r="AB356"/>
  <c r="AC356" s="1"/>
  <c r="AC359"/>
  <c r="AB358"/>
  <c r="AC358" s="1"/>
  <c r="AA362"/>
  <c r="AA361"/>
  <c r="AC363"/>
  <c r="AB362"/>
  <c r="AA366"/>
  <c r="AC367"/>
  <c r="AB366"/>
  <c r="AC369"/>
  <c r="AB368"/>
  <c r="AC368" s="1"/>
  <c r="AA371"/>
  <c r="AA370"/>
  <c r="AC372"/>
  <c r="AC375"/>
  <c r="AA380"/>
  <c r="AA379"/>
  <c r="AC381"/>
  <c r="AB380"/>
  <c r="AC464"/>
  <c r="AB463"/>
  <c r="AC463" s="1"/>
  <c r="AC477"/>
  <c r="AB476"/>
  <c r="AC476" s="1"/>
  <c r="AC483"/>
  <c r="AB482"/>
  <c r="AC482" s="1"/>
  <c r="AC485"/>
  <c r="AB484"/>
  <c r="AC484" s="1"/>
  <c r="AC488"/>
  <c r="AB487"/>
  <c r="AC487" s="1"/>
  <c r="AA493"/>
  <c r="AA492"/>
  <c r="AC494"/>
  <c r="AB493"/>
  <c r="AA497"/>
  <c r="AC498"/>
  <c r="AB497"/>
  <c r="AA503"/>
  <c r="AC504"/>
  <c r="AB503"/>
  <c r="AA507"/>
  <c r="AC508"/>
  <c r="AB507"/>
  <c r="AA512"/>
  <c r="AC513"/>
  <c r="AB512"/>
  <c r="AC515"/>
  <c r="AB514"/>
  <c r="AC514" s="1"/>
  <c r="AC518"/>
  <c r="AB517"/>
  <c r="AC517" s="1"/>
  <c r="AA522"/>
  <c r="AC523"/>
  <c r="AB522"/>
  <c r="AC525"/>
  <c r="AB524"/>
  <c r="AC524" s="1"/>
  <c r="AC533"/>
  <c r="AB532"/>
  <c r="AC532" s="1"/>
  <c r="AC549"/>
  <c r="AB548"/>
  <c r="AC548" s="1"/>
  <c r="AC556"/>
  <c r="AB555"/>
  <c r="AC555" s="1"/>
  <c r="AC558"/>
  <c r="AB557"/>
  <c r="AC557" s="1"/>
  <c r="AC560"/>
  <c r="AB559"/>
  <c r="AC559" s="1"/>
  <c r="AC583"/>
  <c r="AB582"/>
  <c r="AC582" s="1"/>
  <c r="AC585"/>
  <c r="AB584"/>
  <c r="AC584" s="1"/>
  <c r="AC588"/>
  <c r="AB587"/>
  <c r="AC587" s="1"/>
  <c r="AC593"/>
  <c r="AB592"/>
  <c r="AC592" s="1"/>
  <c r="AC596"/>
  <c r="AB595"/>
  <c r="AC595" s="1"/>
  <c r="AA12"/>
  <c r="Z1509"/>
  <c r="AA1509" s="1"/>
  <c r="AB59"/>
  <c r="AA59"/>
  <c r="Z1453"/>
  <c r="AA1453" s="1"/>
  <c r="AB76"/>
  <c r="AA76"/>
  <c r="Z1478"/>
  <c r="AA1478" s="1"/>
  <c r="AB79"/>
  <c r="AA79"/>
  <c r="Z1480"/>
  <c r="AA1480" s="1"/>
  <c r="AB198"/>
  <c r="AA198"/>
  <c r="AA197"/>
  <c r="Z1471"/>
  <c r="AA1471" s="1"/>
  <c r="AA199"/>
  <c r="Z1472"/>
  <c r="AA1472" s="1"/>
  <c r="AA201"/>
  <c r="Z1448"/>
  <c r="AA1448" s="1"/>
  <c r="Z1451"/>
  <c r="AA1451" s="1"/>
  <c r="AA210"/>
  <c r="Z1449"/>
  <c r="AA1449" s="1"/>
  <c r="AB214"/>
  <c r="AA214"/>
  <c r="AA213"/>
  <c r="Z1450"/>
  <c r="AA1450" s="1"/>
  <c r="AB216"/>
  <c r="AA216"/>
  <c r="AA215"/>
  <c r="Z1444"/>
  <c r="AA1444" s="1"/>
  <c r="AB227"/>
  <c r="AA227"/>
  <c r="Z1475"/>
  <c r="AA1475" s="1"/>
  <c r="AB239"/>
  <c r="AA239"/>
  <c r="Z1498"/>
  <c r="AA1498" s="1"/>
  <c r="AB240"/>
  <c r="AA240"/>
  <c r="Z1476"/>
  <c r="AA1476" s="1"/>
  <c r="AB241"/>
  <c r="AA241"/>
  <c r="Z1499"/>
  <c r="AA1499" s="1"/>
  <c r="AB242"/>
  <c r="AA242"/>
  <c r="Z1473"/>
  <c r="AA1473" s="1"/>
  <c r="AB259"/>
  <c r="AA259"/>
  <c r="Z1474"/>
  <c r="AA1474" s="1"/>
  <c r="AB261"/>
  <c r="AA261"/>
  <c r="Z1477"/>
  <c r="AA1477" s="1"/>
  <c r="AB263"/>
  <c r="AA263"/>
  <c r="Z1461"/>
  <c r="AA1461" s="1"/>
  <c r="AB266"/>
  <c r="AA266"/>
  <c r="AA265"/>
  <c r="Z1491"/>
  <c r="AA1491" s="1"/>
  <c r="AB273"/>
  <c r="AA273"/>
  <c r="Z1481"/>
  <c r="AA1481" s="1"/>
  <c r="AB373"/>
  <c r="AA373"/>
  <c r="Z1500"/>
  <c r="AA1500" s="1"/>
  <c r="AB378"/>
  <c r="AA378"/>
  <c r="Z1455"/>
  <c r="AA1455" s="1"/>
  <c r="AB384"/>
  <c r="AA384"/>
  <c r="Z1464"/>
  <c r="AA1464" s="1"/>
  <c r="AB385"/>
  <c r="AA385"/>
  <c r="Z1469"/>
  <c r="AA1469" s="1"/>
  <c r="AB386"/>
  <c r="AA386"/>
  <c r="Z1454"/>
  <c r="AA1454" s="1"/>
  <c r="AB387"/>
  <c r="AA387"/>
  <c r="Z1479"/>
  <c r="AA1479" s="1"/>
  <c r="AB389"/>
  <c r="AA389"/>
  <c r="Z1485"/>
  <c r="AA1485" s="1"/>
  <c r="AB391"/>
  <c r="AA391"/>
  <c r="Z1442"/>
  <c r="AA1442" s="1"/>
  <c r="AB411"/>
  <c r="AA411"/>
  <c r="Z1465"/>
  <c r="AA1465" s="1"/>
  <c r="AB414"/>
  <c r="AA414"/>
  <c r="Z1466"/>
  <c r="AA1466" s="1"/>
  <c r="AB415"/>
  <c r="AA415"/>
  <c r="Z1457"/>
  <c r="AA1457" s="1"/>
  <c r="AB416"/>
  <c r="AA416"/>
  <c r="Z1460"/>
  <c r="AA1460" s="1"/>
  <c r="AB421"/>
  <c r="AA421"/>
  <c r="Z1496"/>
  <c r="AA1496" s="1"/>
  <c r="AB422"/>
  <c r="AA422"/>
  <c r="Z1467"/>
  <c r="AA1467" s="1"/>
  <c r="AB427"/>
  <c r="AA427"/>
  <c r="Z1468"/>
  <c r="AA1468" s="1"/>
  <c r="AB428"/>
  <c r="AA428"/>
  <c r="Z1458"/>
  <c r="AA1458" s="1"/>
  <c r="AB431"/>
  <c r="AA431"/>
  <c r="Z1459"/>
  <c r="AA1459" s="1"/>
  <c r="AB432"/>
  <c r="AA432"/>
  <c r="Z1492"/>
  <c r="AA1492" s="1"/>
  <c r="AB433"/>
  <c r="AA433"/>
  <c r="Z1495"/>
  <c r="AA1495" s="1"/>
  <c r="AB434"/>
  <c r="AA434"/>
  <c r="Z1508"/>
  <c r="AA1508" s="1"/>
  <c r="AB435"/>
  <c r="AA435"/>
  <c r="Z1505"/>
  <c r="AA1505" s="1"/>
  <c r="AB473"/>
  <c r="AA473"/>
  <c r="AC609"/>
  <c r="AB608"/>
  <c r="AC608" s="1"/>
  <c r="AC615"/>
  <c r="AB614"/>
  <c r="AC614" s="1"/>
  <c r="AC630"/>
  <c r="AB629"/>
  <c r="AC629" s="1"/>
  <c r="AC638"/>
  <c r="AB637"/>
  <c r="AC637" s="1"/>
  <c r="AC640"/>
  <c r="AB639"/>
  <c r="AC639" s="1"/>
  <c r="AC642"/>
  <c r="AB641"/>
  <c r="AC641" s="1"/>
  <c r="AC649"/>
  <c r="AB648"/>
  <c r="AC648" s="1"/>
  <c r="AC655"/>
  <c r="AA674"/>
  <c r="AC675"/>
  <c r="AB674"/>
  <c r="AC678"/>
  <c r="AB677"/>
  <c r="AC677" s="1"/>
  <c r="AC681"/>
  <c r="AB680"/>
  <c r="AC680" s="1"/>
  <c r="AC683"/>
  <c r="AB682"/>
  <c r="AC682" s="1"/>
  <c r="AC688"/>
  <c r="AB687"/>
  <c r="AC687" s="1"/>
  <c r="AC691"/>
  <c r="AB690"/>
  <c r="AC690" s="1"/>
  <c r="AC693"/>
  <c r="AB692"/>
  <c r="AC692" s="1"/>
  <c r="AA696"/>
  <c r="AC697"/>
  <c r="AB696"/>
  <c r="AC699"/>
  <c r="AB698"/>
  <c r="AC698" s="1"/>
  <c r="AC701"/>
  <c r="AB700"/>
  <c r="AC700" s="1"/>
  <c r="AC703"/>
  <c r="AB702"/>
  <c r="AC702" s="1"/>
  <c r="AC706"/>
  <c r="AB705"/>
  <c r="AC705" s="1"/>
  <c r="AC708"/>
  <c r="AB707"/>
  <c r="AC707" s="1"/>
  <c r="AC710"/>
  <c r="AB709"/>
  <c r="AC709" s="1"/>
  <c r="AC713"/>
  <c r="AB712"/>
  <c r="AC712" s="1"/>
  <c r="AC715"/>
  <c r="AB714"/>
  <c r="AC714" s="1"/>
  <c r="AA721"/>
  <c r="AC722"/>
  <c r="AB721"/>
  <c r="AC724"/>
  <c r="AB723"/>
  <c r="AC723" s="1"/>
  <c r="AC727"/>
  <c r="AB726"/>
  <c r="AC726" s="1"/>
  <c r="AC730"/>
  <c r="AB729"/>
  <c r="AC729" s="1"/>
  <c r="AC733"/>
  <c r="AB732"/>
  <c r="AC732" s="1"/>
  <c r="AC736"/>
  <c r="AB734"/>
  <c r="AC734" s="1"/>
  <c r="AC739"/>
  <c r="AB738"/>
  <c r="AC738" s="1"/>
  <c r="AA743"/>
  <c r="AA742"/>
  <c r="AC744"/>
  <c r="AB743"/>
  <c r="AC748"/>
  <c r="AB747"/>
  <c r="AC747" s="1"/>
  <c r="AC750"/>
  <c r="AA754"/>
  <c r="AA753"/>
  <c r="AC755"/>
  <c r="AB754"/>
  <c r="AA759"/>
  <c r="AC760"/>
  <c r="AB759"/>
  <c r="AC763"/>
  <c r="AB762"/>
  <c r="AC762" s="1"/>
  <c r="AC769"/>
  <c r="AB768"/>
  <c r="AC768" s="1"/>
  <c r="AC772"/>
  <c r="AB771"/>
  <c r="AC771" s="1"/>
  <c r="AC775"/>
  <c r="AB774"/>
  <c r="AC774" s="1"/>
  <c r="AC778"/>
  <c r="AB777"/>
  <c r="AC777" s="1"/>
  <c r="AC781"/>
  <c r="AB780"/>
  <c r="AC780" s="1"/>
  <c r="AC784"/>
  <c r="AB783"/>
  <c r="AC783" s="1"/>
  <c r="AC787"/>
  <c r="AB786"/>
  <c r="AC786" s="1"/>
  <c r="AC790"/>
  <c r="AB789"/>
  <c r="AC789" s="1"/>
  <c r="AC793"/>
  <c r="AB792"/>
  <c r="AC792" s="1"/>
  <c r="AC796"/>
  <c r="AB795"/>
  <c r="AC795" s="1"/>
  <c r="AA799"/>
  <c r="AA798"/>
  <c r="AC800"/>
  <c r="AB799"/>
  <c r="AC804"/>
  <c r="AB803"/>
  <c r="AC803" s="1"/>
  <c r="AC808"/>
  <c r="AB807"/>
  <c r="AC807" s="1"/>
  <c r="AC812"/>
  <c r="AB811"/>
  <c r="AC811" s="1"/>
  <c r="AC815"/>
  <c r="AB814"/>
  <c r="AC814" s="1"/>
  <c r="AC818"/>
  <c r="AB817"/>
  <c r="AC817" s="1"/>
  <c r="AC821"/>
  <c r="AB820"/>
  <c r="AC820" s="1"/>
  <c r="AC825"/>
  <c r="AB824"/>
  <c r="AC824" s="1"/>
  <c r="AC829"/>
  <c r="AB828"/>
  <c r="AC828" s="1"/>
  <c r="AC832"/>
  <c r="AB831"/>
  <c r="AC831" s="1"/>
  <c r="AA836"/>
  <c r="AA835"/>
  <c r="AC837"/>
  <c r="AB836"/>
  <c r="AC841"/>
  <c r="AB840"/>
  <c r="AC840" s="1"/>
  <c r="AC845"/>
  <c r="AB844"/>
  <c r="AC844" s="1"/>
  <c r="AC848"/>
  <c r="AB847"/>
  <c r="AC847" s="1"/>
  <c r="AC852"/>
  <c r="AB851"/>
  <c r="AC851" s="1"/>
  <c r="AC855"/>
  <c r="AB854"/>
  <c r="AC854" s="1"/>
  <c r="AA859"/>
  <c r="AA858"/>
  <c r="AC860"/>
  <c r="AB859"/>
  <c r="AC864"/>
  <c r="AB863"/>
  <c r="AC863" s="1"/>
  <c r="AC867"/>
  <c r="AB866"/>
  <c r="AC866" s="1"/>
  <c r="AC870"/>
  <c r="AB869"/>
  <c r="AC869" s="1"/>
  <c r="AC873"/>
  <c r="AB872"/>
  <c r="AC872" s="1"/>
  <c r="AC876"/>
  <c r="AB875"/>
  <c r="AC875" s="1"/>
  <c r="AC889"/>
  <c r="AC894"/>
  <c r="AB893"/>
  <c r="AC893" s="1"/>
  <c r="AC897"/>
  <c r="AB896"/>
  <c r="AC896" s="1"/>
  <c r="AC899"/>
  <c r="AB898"/>
  <c r="AC898" s="1"/>
  <c r="AC901"/>
  <c r="AB900"/>
  <c r="AC900" s="1"/>
  <c r="AC903"/>
  <c r="AB902"/>
  <c r="AC902" s="1"/>
  <c r="AC905"/>
  <c r="AB904"/>
  <c r="AC904" s="1"/>
  <c r="AC908"/>
  <c r="AB907"/>
  <c r="AC907" s="1"/>
  <c r="AC911"/>
  <c r="AB910"/>
  <c r="AC910" s="1"/>
  <c r="AC917"/>
  <c r="AB916"/>
  <c r="AC916" s="1"/>
  <c r="AC919"/>
  <c r="AB918"/>
  <c r="AC918" s="1"/>
  <c r="AC921"/>
  <c r="AB920"/>
  <c r="AC920" s="1"/>
  <c r="AC923"/>
  <c r="AB922"/>
  <c r="AC922" s="1"/>
  <c r="AC925"/>
  <c r="AB924"/>
  <c r="AC924" s="1"/>
  <c r="AC927"/>
  <c r="AB926"/>
  <c r="AC926" s="1"/>
  <c r="AC929"/>
  <c r="AB928"/>
  <c r="AC928" s="1"/>
  <c r="AC932"/>
  <c r="AB931"/>
  <c r="AC931" s="1"/>
  <c r="AC934"/>
  <c r="AB933"/>
  <c r="AC933" s="1"/>
  <c r="AA939"/>
  <c r="AC940"/>
  <c r="AB939"/>
  <c r="AC943"/>
  <c r="AB942"/>
  <c r="AC942" s="1"/>
  <c r="AA947"/>
  <c r="AC948"/>
  <c r="AB947"/>
  <c r="AC954"/>
  <c r="AB953"/>
  <c r="AC953" s="1"/>
  <c r="AC957"/>
  <c r="AB956"/>
  <c r="AC956" s="1"/>
  <c r="AC961"/>
  <c r="AB960"/>
  <c r="AC960" s="1"/>
  <c r="AC964"/>
  <c r="AB963"/>
  <c r="AC963" s="1"/>
  <c r="AC969"/>
  <c r="AA977"/>
  <c r="AC978"/>
  <c r="AB977"/>
  <c r="AC980"/>
  <c r="AB979"/>
  <c r="AC979" s="1"/>
  <c r="AC982"/>
  <c r="AB981"/>
  <c r="AC981" s="1"/>
  <c r="AC984"/>
  <c r="AB983"/>
  <c r="AC983" s="1"/>
  <c r="AC986"/>
  <c r="AB985"/>
  <c r="AC985" s="1"/>
  <c r="AC988"/>
  <c r="AB987"/>
  <c r="AC987" s="1"/>
  <c r="AC990"/>
  <c r="AB989"/>
  <c r="AC989" s="1"/>
  <c r="AC992"/>
  <c r="AB991"/>
  <c r="AC991" s="1"/>
  <c r="AC996"/>
  <c r="AB995"/>
  <c r="AC995" s="1"/>
  <c r="AC999"/>
  <c r="AB998"/>
  <c r="AC998" s="1"/>
  <c r="AA1001"/>
  <c r="AA1000"/>
  <c r="AC1002"/>
  <c r="AB1001"/>
  <c r="AC1004"/>
  <c r="AB1003"/>
  <c r="AC1003" s="1"/>
  <c r="AC1006"/>
  <c r="AB1005"/>
  <c r="AC1005" s="1"/>
  <c r="AC1008"/>
  <c r="AB1007"/>
  <c r="AC1007" s="1"/>
  <c r="AC1011"/>
  <c r="AB1010"/>
  <c r="AC1010" s="1"/>
  <c r="AC1014"/>
  <c r="AB1013"/>
  <c r="AC1013" s="1"/>
  <c r="AC1016"/>
  <c r="AB1015"/>
  <c r="AC1015" s="1"/>
  <c r="AC1018"/>
  <c r="AB1017"/>
  <c r="AC1017" s="1"/>
  <c r="AC1020"/>
  <c r="AB1019"/>
  <c r="AC1019" s="1"/>
  <c r="AA1022"/>
  <c r="AA1021"/>
  <c r="AC1023"/>
  <c r="AB1022"/>
  <c r="AA1026"/>
  <c r="AC1027"/>
  <c r="AB1026"/>
  <c r="AC1034"/>
  <c r="AC1039"/>
  <c r="AC1044"/>
  <c r="AB1043"/>
  <c r="AC1043" s="1"/>
  <c r="AC1047"/>
  <c r="AB1046"/>
  <c r="AC1046" s="1"/>
  <c r="AC1051"/>
  <c r="AB1050"/>
  <c r="AC1050" s="1"/>
  <c r="AC1055"/>
  <c r="AB1054"/>
  <c r="AC1054" s="1"/>
  <c r="AC1058"/>
  <c r="AB1057"/>
  <c r="AC1057" s="1"/>
  <c r="AC1071"/>
  <c r="AB1070"/>
  <c r="AC1070" s="1"/>
  <c r="AC1074"/>
  <c r="AB1073"/>
  <c r="AC1073" s="1"/>
  <c r="AC1076"/>
  <c r="AB1075"/>
  <c r="AC1075" s="1"/>
  <c r="AC1079"/>
  <c r="AB1078"/>
  <c r="AC1078" s="1"/>
  <c r="AC1081"/>
  <c r="AB1080"/>
  <c r="AC1080" s="1"/>
  <c r="AC1084"/>
  <c r="AB1083"/>
  <c r="AC1083" s="1"/>
  <c r="AA1087"/>
  <c r="AA1086"/>
  <c r="AC1088"/>
  <c r="AB1087"/>
  <c r="AC1090"/>
  <c r="AB1089"/>
  <c r="AC1089" s="1"/>
  <c r="AA1093"/>
  <c r="AC1094"/>
  <c r="AB1093"/>
  <c r="AC1096"/>
  <c r="AB1095"/>
  <c r="AC1095" s="1"/>
  <c r="AC1098"/>
  <c r="AB1097"/>
  <c r="AC1097" s="1"/>
  <c r="AC1100"/>
  <c r="AB1099"/>
  <c r="AC1099" s="1"/>
  <c r="AC1103"/>
  <c r="AB1102"/>
  <c r="AC1102" s="1"/>
  <c r="AA1105"/>
  <c r="AA1104"/>
  <c r="AC1106"/>
  <c r="AB1105"/>
  <c r="AC1108"/>
  <c r="AB1107"/>
  <c r="AC1107" s="1"/>
  <c r="AC1111"/>
  <c r="AB1110"/>
  <c r="AC1110" s="1"/>
  <c r="AC1114"/>
  <c r="AB1113"/>
  <c r="AC1113" s="1"/>
  <c r="AC1121"/>
  <c r="AB1120"/>
  <c r="AC1120" s="1"/>
  <c r="AC1123"/>
  <c r="AB1122"/>
  <c r="AC1122" s="1"/>
  <c r="AC1125"/>
  <c r="AB1124"/>
  <c r="AC1124" s="1"/>
  <c r="AA1128"/>
  <c r="AA1127"/>
  <c r="AC1129"/>
  <c r="AB1128"/>
  <c r="AC1132"/>
  <c r="AB1131"/>
  <c r="AC1131" s="1"/>
  <c r="AC1134"/>
  <c r="AB1133"/>
  <c r="AC1133" s="1"/>
  <c r="AC1136"/>
  <c r="AB1135"/>
  <c r="AC1135" s="1"/>
  <c r="AA1140"/>
  <c r="AC1141"/>
  <c r="AA1151"/>
  <c r="AA1150"/>
  <c r="AC1152"/>
  <c r="AB1151"/>
  <c r="AA1172"/>
  <c r="AC1173"/>
  <c r="AB1172"/>
  <c r="AA1176"/>
  <c r="AC1177"/>
  <c r="AB1176"/>
  <c r="AC1179"/>
  <c r="AB1178"/>
  <c r="AC1178" s="1"/>
  <c r="AC1181"/>
  <c r="AB1180"/>
  <c r="AC1180" s="1"/>
  <c r="AC1184"/>
  <c r="AB1183"/>
  <c r="AC1183" s="1"/>
  <c r="AC1187"/>
  <c r="AB1186"/>
  <c r="AC1186" s="1"/>
  <c r="AC1189"/>
  <c r="AB1188"/>
  <c r="AC1188" s="1"/>
  <c r="AC1192"/>
  <c r="AB1191"/>
  <c r="AC1191" s="1"/>
  <c r="AC1194"/>
  <c r="AB1193"/>
  <c r="AC1193" s="1"/>
  <c r="AC1196"/>
  <c r="AB1195"/>
  <c r="AC1195" s="1"/>
  <c r="AC1198"/>
  <c r="AB1197"/>
  <c r="AC1197" s="1"/>
  <c r="AA1202"/>
  <c r="AA1201"/>
  <c r="AC1203"/>
  <c r="AB1202"/>
  <c r="AC1207"/>
  <c r="AB1206"/>
  <c r="AC1206" s="1"/>
  <c r="AA1214"/>
  <c r="AC1215"/>
  <c r="AB1214"/>
  <c r="AA1219"/>
  <c r="AC1220"/>
  <c r="AA1230"/>
  <c r="AC1231"/>
  <c r="AB1230"/>
  <c r="AC1234"/>
  <c r="AB1233"/>
  <c r="AC1233" s="1"/>
  <c r="AC1237"/>
  <c r="AB1236"/>
  <c r="AC1236" s="1"/>
  <c r="AC1239"/>
  <c r="AB1238"/>
  <c r="AC1238" s="1"/>
  <c r="AC1241"/>
  <c r="AB1240"/>
  <c r="AC1240" s="1"/>
  <c r="AC1245"/>
  <c r="AB1244"/>
  <c r="AC1244" s="1"/>
  <c r="AC1247"/>
  <c r="AB1246"/>
  <c r="AC1246" s="1"/>
  <c r="AA1251"/>
  <c r="AC1252"/>
  <c r="AB1251"/>
  <c r="AC1258"/>
  <c r="AB1256"/>
  <c r="Z1440"/>
  <c r="AA1440" s="1"/>
  <c r="AB624"/>
  <c r="AA624"/>
  <c r="AB625"/>
  <c r="AA625"/>
  <c r="Z1443"/>
  <c r="AA1443" s="1"/>
  <c r="AB626"/>
  <c r="AA626"/>
  <c r="Z1447"/>
  <c r="AA1447" s="1"/>
  <c r="AB627"/>
  <c r="AA627"/>
  <c r="Z1446"/>
  <c r="AA1446" s="1"/>
  <c r="AB634"/>
  <c r="AA634"/>
  <c r="AA633"/>
  <c r="Z1482"/>
  <c r="AA1482" s="1"/>
  <c r="AB651"/>
  <c r="AA651"/>
  <c r="AA650"/>
  <c r="Z1452"/>
  <c r="AA1452" s="1"/>
  <c r="AB717"/>
  <c r="AA717"/>
  <c r="AA716"/>
  <c r="Z1494"/>
  <c r="AA1494" s="1"/>
  <c r="AB752"/>
  <c r="AA752"/>
  <c r="Z1497"/>
  <c r="AA1497" s="1"/>
  <c r="AB879"/>
  <c r="AA879"/>
  <c r="Z1506"/>
  <c r="AA1506" s="1"/>
  <c r="AB892"/>
  <c r="AA892"/>
  <c r="Z1507"/>
  <c r="AA1507" s="1"/>
  <c r="AB974"/>
  <c r="AA974"/>
  <c r="AA1262"/>
  <c r="AC1263"/>
  <c r="AB1262"/>
  <c r="AA1268"/>
  <c r="AC1269"/>
  <c r="AB1268"/>
  <c r="AC1274"/>
  <c r="AB1273"/>
  <c r="AA1324"/>
  <c r="AC1325"/>
  <c r="AB1324"/>
  <c r="AA1328"/>
  <c r="AC1329"/>
  <c r="AB1328"/>
  <c r="AA1332"/>
  <c r="AC1333"/>
  <c r="AB1332"/>
  <c r="AA1337"/>
  <c r="AC1338"/>
  <c r="AB1337"/>
  <c r="AC1341"/>
  <c r="AB1340"/>
  <c r="AC1340" s="1"/>
  <c r="AA1343"/>
  <c r="AA1342"/>
  <c r="AC1344"/>
  <c r="AB1343"/>
  <c r="AA1350"/>
  <c r="AA1349"/>
  <c r="AC1351"/>
  <c r="AB1350"/>
  <c r="Z1483"/>
  <c r="AA1483" s="1"/>
  <c r="AB1037"/>
  <c r="AA1037"/>
  <c r="Z1484"/>
  <c r="AA1484" s="1"/>
  <c r="AB1042"/>
  <c r="AA1042"/>
  <c r="Z1463"/>
  <c r="AA1463" s="1"/>
  <c r="AB1066"/>
  <c r="AA1066"/>
  <c r="Z1462"/>
  <c r="AA1462" s="1"/>
  <c r="AB1068"/>
  <c r="AA1068"/>
  <c r="AA1067"/>
  <c r="Z1490"/>
  <c r="AA1490" s="1"/>
  <c r="AB1142"/>
  <c r="AA1142"/>
  <c r="Z1445"/>
  <c r="AA1445" s="1"/>
  <c r="AB1147"/>
  <c r="AA1147"/>
  <c r="Z1489"/>
  <c r="AA1489" s="1"/>
  <c r="AB1148"/>
  <c r="AA1148"/>
  <c r="Z1493"/>
  <c r="AA1493" s="1"/>
  <c r="AB1158"/>
  <c r="AA1158"/>
  <c r="Z1456"/>
  <c r="AA1456" s="1"/>
  <c r="Z1501"/>
  <c r="AA1501" s="1"/>
  <c r="AB1221"/>
  <c r="AA1221"/>
  <c r="Z1502"/>
  <c r="AA1502" s="1"/>
  <c r="AB1222"/>
  <c r="AA1222"/>
  <c r="Z1503"/>
  <c r="AA1503" s="1"/>
  <c r="AB1223"/>
  <c r="AA1223"/>
  <c r="Z1504"/>
  <c r="AA1504" s="1"/>
  <c r="AB1224"/>
  <c r="AA1224"/>
  <c r="AA48"/>
  <c r="AA77"/>
  <c r="AA374"/>
  <c r="AA888"/>
  <c r="AA968"/>
  <c r="AA1033"/>
  <c r="AA1038"/>
  <c r="AC1273" l="1"/>
  <c r="AB1271"/>
  <c r="AC1271" s="1"/>
  <c r="AC1256"/>
  <c r="AB1254"/>
  <c r="AC1254" s="1"/>
  <c r="AB670"/>
  <c r="AC670" s="1"/>
  <c r="AA670"/>
  <c r="AB662"/>
  <c r="AC662" s="1"/>
  <c r="AA662"/>
  <c r="AB666"/>
  <c r="AC666" s="1"/>
  <c r="AA666"/>
  <c r="AB669"/>
  <c r="AC669" s="1"/>
  <c r="AA669"/>
  <c r="AB661"/>
  <c r="AC661" s="1"/>
  <c r="AA661"/>
  <c r="AB665"/>
  <c r="AC665" s="1"/>
  <c r="AA665"/>
  <c r="AB660"/>
  <c r="AC660" s="1"/>
  <c r="AA660"/>
  <c r="AB664"/>
  <c r="AC664" s="1"/>
  <c r="AA664"/>
  <c r="AB1504"/>
  <c r="AC1504" s="1"/>
  <c r="AC1224"/>
  <c r="AB1503"/>
  <c r="AC1503" s="1"/>
  <c r="AC1223"/>
  <c r="AB1502"/>
  <c r="AC1502" s="1"/>
  <c r="AC1222"/>
  <c r="AB1501"/>
  <c r="AC1501" s="1"/>
  <c r="AC1221"/>
  <c r="AB1456"/>
  <c r="AC1456" s="1"/>
  <c r="AA1157"/>
  <c r="AB1493"/>
  <c r="AC1493" s="1"/>
  <c r="AC1158"/>
  <c r="AB1157"/>
  <c r="AB1489"/>
  <c r="AC1489" s="1"/>
  <c r="AC1148"/>
  <c r="AA1146"/>
  <c r="AB1445"/>
  <c r="AC1445" s="1"/>
  <c r="AC1147"/>
  <c r="AB1146"/>
  <c r="AB1490"/>
  <c r="AC1490" s="1"/>
  <c r="AC1142"/>
  <c r="AB1462"/>
  <c r="AC1462" s="1"/>
  <c r="AC1068"/>
  <c r="AB1067"/>
  <c r="AC1067" s="1"/>
  <c r="AA1065"/>
  <c r="AB1463"/>
  <c r="AC1463" s="1"/>
  <c r="AC1066"/>
  <c r="AB1065"/>
  <c r="AB1484"/>
  <c r="AC1484" s="1"/>
  <c r="AC1042"/>
  <c r="AB1483"/>
  <c r="AC1483" s="1"/>
  <c r="AC1037"/>
  <c r="AC1350"/>
  <c r="AB1349"/>
  <c r="AC1349" s="1"/>
  <c r="AC1343"/>
  <c r="AB1342"/>
  <c r="AC1342" s="1"/>
  <c r="AC1337"/>
  <c r="AB1336"/>
  <c r="AA1336"/>
  <c r="AC1332"/>
  <c r="AB1331"/>
  <c r="AA1331"/>
  <c r="AA1330"/>
  <c r="AC1328"/>
  <c r="AB1327"/>
  <c r="AA1327"/>
  <c r="AA1326"/>
  <c r="AC1324"/>
  <c r="AB1323"/>
  <c r="AA1323"/>
  <c r="AC1268"/>
  <c r="AB1267"/>
  <c r="AA1267"/>
  <c r="AC1262"/>
  <c r="AB1261"/>
  <c r="AA1261"/>
  <c r="AB1507"/>
  <c r="AC1507" s="1"/>
  <c r="AC974"/>
  <c r="AB1506"/>
  <c r="AC1506" s="1"/>
  <c r="AC892"/>
  <c r="AA878"/>
  <c r="AA877"/>
  <c r="AB1497"/>
  <c r="AC1497" s="1"/>
  <c r="AC879"/>
  <c r="AB878"/>
  <c r="AB1494"/>
  <c r="AC1494" s="1"/>
  <c r="AC752"/>
  <c r="AB1452"/>
  <c r="AC1452" s="1"/>
  <c r="AC717"/>
  <c r="AB716"/>
  <c r="AC716" s="1"/>
  <c r="AB1482"/>
  <c r="AC1482" s="1"/>
  <c r="AC651"/>
  <c r="AB650"/>
  <c r="AC650" s="1"/>
  <c r="AB1446"/>
  <c r="AC1446" s="1"/>
  <c r="AC634"/>
  <c r="AB633"/>
  <c r="AC633" s="1"/>
  <c r="AB1447"/>
  <c r="AC1447" s="1"/>
  <c r="AC627"/>
  <c r="AB1443"/>
  <c r="AC1443" s="1"/>
  <c r="AC626"/>
  <c r="AC625"/>
  <c r="AA623"/>
  <c r="AB1440"/>
  <c r="AC1440" s="1"/>
  <c r="AC624"/>
  <c r="AB623"/>
  <c r="AC1251"/>
  <c r="AB1250"/>
  <c r="AA1250"/>
  <c r="AC1230"/>
  <c r="AB1229"/>
  <c r="AA1229"/>
  <c r="AA1218"/>
  <c r="AC1214"/>
  <c r="AB1213"/>
  <c r="AA1213"/>
  <c r="AC1202"/>
  <c r="AB1201"/>
  <c r="AC1201" s="1"/>
  <c r="AC1176"/>
  <c r="AB1175"/>
  <c r="AA1175"/>
  <c r="AA1174"/>
  <c r="AC1172"/>
  <c r="AB1171"/>
  <c r="AA1171"/>
  <c r="AC1151"/>
  <c r="AB1150"/>
  <c r="AC1150" s="1"/>
  <c r="AA1139"/>
  <c r="AC1128"/>
  <c r="AB1127"/>
  <c r="AC1127" s="1"/>
  <c r="AC1105"/>
  <c r="AB1104"/>
  <c r="AC1104" s="1"/>
  <c r="AC1093"/>
  <c r="AB1092"/>
  <c r="AA1092"/>
  <c r="AA1091"/>
  <c r="AC1087"/>
  <c r="AB1086"/>
  <c r="AC1086" s="1"/>
  <c r="AC1026"/>
  <c r="AA1025"/>
  <c r="AA1024"/>
  <c r="AC1022"/>
  <c r="AB1021"/>
  <c r="AC1021" s="1"/>
  <c r="AC1001"/>
  <c r="AB1000"/>
  <c r="AC1000" s="1"/>
  <c r="AC977"/>
  <c r="AB976"/>
  <c r="AA976"/>
  <c r="AA975"/>
  <c r="AC947"/>
  <c r="AC939"/>
  <c r="AB938"/>
  <c r="AA938"/>
  <c r="AC859"/>
  <c r="AB858"/>
  <c r="AC858" s="1"/>
  <c r="AC836"/>
  <c r="AB835"/>
  <c r="AC835" s="1"/>
  <c r="AC799"/>
  <c r="AB798"/>
  <c r="AC798" s="1"/>
  <c r="AC759"/>
  <c r="AB758"/>
  <c r="AA758"/>
  <c r="AC754"/>
  <c r="AB753"/>
  <c r="AC753" s="1"/>
  <c r="AC743"/>
  <c r="AC721"/>
  <c r="AB720"/>
  <c r="AA720"/>
  <c r="AA719"/>
  <c r="AC696"/>
  <c r="AB695"/>
  <c r="AC674"/>
  <c r="AB673"/>
  <c r="AA673"/>
  <c r="AA672"/>
  <c r="AA472"/>
  <c r="AA471"/>
  <c r="AB1505"/>
  <c r="AC1505" s="1"/>
  <c r="AC473"/>
  <c r="AB472"/>
  <c r="AB1508"/>
  <c r="AC1508" s="1"/>
  <c r="AC435"/>
  <c r="AB1495"/>
  <c r="AC1495" s="1"/>
  <c r="AC434"/>
  <c r="AB1492"/>
  <c r="AC1492" s="1"/>
  <c r="AC433"/>
  <c r="AB1459"/>
  <c r="AC1459" s="1"/>
  <c r="AC432"/>
  <c r="AB1458"/>
  <c r="AC1458" s="1"/>
  <c r="AC431"/>
  <c r="AB1468"/>
  <c r="AC1468" s="1"/>
  <c r="AC428"/>
  <c r="AB1467"/>
  <c r="AC1467" s="1"/>
  <c r="AC427"/>
  <c r="AB1496"/>
  <c r="AC1496" s="1"/>
  <c r="AC422"/>
  <c r="AB1460"/>
  <c r="AC1460" s="1"/>
  <c r="AC421"/>
  <c r="AB1457"/>
  <c r="AC1457" s="1"/>
  <c r="AC416"/>
  <c r="AB1466"/>
  <c r="AC1466" s="1"/>
  <c r="AC415"/>
  <c r="AB1465"/>
  <c r="AC1465" s="1"/>
  <c r="AC414"/>
  <c r="AB1442"/>
  <c r="AC1442" s="1"/>
  <c r="AC411"/>
  <c r="AB1485"/>
  <c r="AC1485" s="1"/>
  <c r="AC391"/>
  <c r="AB1479"/>
  <c r="AC1479" s="1"/>
  <c r="AC389"/>
  <c r="AB1454"/>
  <c r="AC1454" s="1"/>
  <c r="AC387"/>
  <c r="AB1469"/>
  <c r="AC1469" s="1"/>
  <c r="AC386"/>
  <c r="AB1464"/>
  <c r="AC1464" s="1"/>
  <c r="AC385"/>
  <c r="AA383"/>
  <c r="AB1455"/>
  <c r="AC1455" s="1"/>
  <c r="AC384"/>
  <c r="AB383"/>
  <c r="AB1500"/>
  <c r="AC1500" s="1"/>
  <c r="AC378"/>
  <c r="AB1481"/>
  <c r="AC1481" s="1"/>
  <c r="AC373"/>
  <c r="AB1491"/>
  <c r="AC1491" s="1"/>
  <c r="AC273"/>
  <c r="AB1461"/>
  <c r="AC1461" s="1"/>
  <c r="AC266"/>
  <c r="AB265"/>
  <c r="AC265" s="1"/>
  <c r="AB1477"/>
  <c r="AC1477" s="1"/>
  <c r="AC263"/>
  <c r="AB1474"/>
  <c r="AC1474" s="1"/>
  <c r="AC261"/>
  <c r="AA258"/>
  <c r="AB1473"/>
  <c r="AC1473" s="1"/>
  <c r="AC259"/>
  <c r="AB258"/>
  <c r="AB1499"/>
  <c r="AC1499" s="1"/>
  <c r="AC242"/>
  <c r="AB1476"/>
  <c r="AC1476" s="1"/>
  <c r="AC241"/>
  <c r="AB1498"/>
  <c r="AC1498" s="1"/>
  <c r="AC240"/>
  <c r="AB1475"/>
  <c r="AC1475" s="1"/>
  <c r="AC239"/>
  <c r="AB1444"/>
  <c r="AC1444" s="1"/>
  <c r="AC227"/>
  <c r="AB1450"/>
  <c r="AC1450" s="1"/>
  <c r="AC216"/>
  <c r="AB215"/>
  <c r="AC215" s="1"/>
  <c r="AB1449"/>
  <c r="AC1449" s="1"/>
  <c r="AC214"/>
  <c r="AB213"/>
  <c r="AC213" s="1"/>
  <c r="AB1451"/>
  <c r="AC1451" s="1"/>
  <c r="AC211"/>
  <c r="AB210"/>
  <c r="AC210" s="1"/>
  <c r="AA208"/>
  <c r="AA207"/>
  <c r="AB1448"/>
  <c r="AC1448" s="1"/>
  <c r="AC209"/>
  <c r="AB208"/>
  <c r="AB1472"/>
  <c r="AC1472" s="1"/>
  <c r="AC202"/>
  <c r="AB201"/>
  <c r="AC201" s="1"/>
  <c r="AB1471"/>
  <c r="AC1471" s="1"/>
  <c r="AC200"/>
  <c r="AB199"/>
  <c r="AC199" s="1"/>
  <c r="AB1480"/>
  <c r="AC1480" s="1"/>
  <c r="AC198"/>
  <c r="AB197"/>
  <c r="AC197" s="1"/>
  <c r="AB1478"/>
  <c r="AC1478" s="1"/>
  <c r="AC79"/>
  <c r="AA75"/>
  <c r="AB1453"/>
  <c r="AC1453" s="1"/>
  <c r="AC76"/>
  <c r="AB75"/>
  <c r="AB1509"/>
  <c r="AC1509" s="1"/>
  <c r="AC59"/>
  <c r="AA11"/>
  <c r="AC12"/>
  <c r="AB11"/>
  <c r="AC522"/>
  <c r="AB521"/>
  <c r="AA521"/>
  <c r="AC512"/>
  <c r="AB511"/>
  <c r="AA511"/>
  <c r="AC507"/>
  <c r="AB506"/>
  <c r="AA506"/>
  <c r="AA505"/>
  <c r="AC503"/>
  <c r="AB502"/>
  <c r="AA502"/>
  <c r="AC497"/>
  <c r="AB496"/>
  <c r="AA496"/>
  <c r="AA495"/>
  <c r="AC493"/>
  <c r="AB492"/>
  <c r="AC492" s="1"/>
  <c r="AC380"/>
  <c r="AB379"/>
  <c r="AC379" s="1"/>
  <c r="AC366"/>
  <c r="AB365"/>
  <c r="AA365"/>
  <c r="AC362"/>
  <c r="AB361"/>
  <c r="AC361" s="1"/>
  <c r="AC309"/>
  <c r="AB308"/>
  <c r="AC308" s="1"/>
  <c r="AC302"/>
  <c r="AB301"/>
  <c r="AC301" s="1"/>
  <c r="AA269"/>
  <c r="AC35"/>
  <c r="AB1219"/>
  <c r="AB1140"/>
  <c r="AB1038"/>
  <c r="AC1038" s="1"/>
  <c r="AB1033"/>
  <c r="AC1033" s="1"/>
  <c r="AB968"/>
  <c r="AC968" s="1"/>
  <c r="AA946"/>
  <c r="AB888"/>
  <c r="AC888" s="1"/>
  <c r="AB749"/>
  <c r="AC749" s="1"/>
  <c r="AB374"/>
  <c r="AC374" s="1"/>
  <c r="AB371"/>
  <c r="AB270"/>
  <c r="AB77"/>
  <c r="AC77" s="1"/>
  <c r="AB48"/>
  <c r="AC48" s="1"/>
  <c r="AA34"/>
  <c r="AB1360" l="1"/>
  <c r="AC1360" s="1"/>
  <c r="AA1360"/>
  <c r="AB1358"/>
  <c r="AA1358"/>
  <c r="AB1366"/>
  <c r="AC1366" s="1"/>
  <c r="AA1366"/>
  <c r="AB1364"/>
  <c r="AC1364" s="1"/>
  <c r="AA1364"/>
  <c r="AB1368"/>
  <c r="AC1368" s="1"/>
  <c r="AA1368"/>
  <c r="AB1373"/>
  <c r="AC1373" s="1"/>
  <c r="AA1373"/>
  <c r="AB1371"/>
  <c r="AA1371"/>
  <c r="AB1375"/>
  <c r="AC1375" s="1"/>
  <c r="AA1375"/>
  <c r="AC270"/>
  <c r="AB269"/>
  <c r="AC371"/>
  <c r="AB370"/>
  <c r="AC370" s="1"/>
  <c r="AA695"/>
  <c r="AA694"/>
  <c r="AC1140"/>
  <c r="AB1139"/>
  <c r="AC1219"/>
  <c r="AB1218"/>
  <c r="AA268"/>
  <c r="AC365"/>
  <c r="AC496"/>
  <c r="AB495"/>
  <c r="AC495" s="1"/>
  <c r="AA501"/>
  <c r="AC502"/>
  <c r="AB501"/>
  <c r="AC506"/>
  <c r="AB505"/>
  <c r="AC505" s="1"/>
  <c r="AA510"/>
  <c r="AC511"/>
  <c r="AB510"/>
  <c r="AA520"/>
  <c r="AC521"/>
  <c r="AB520"/>
  <c r="AC11"/>
  <c r="AB10"/>
  <c r="AC75"/>
  <c r="AB74"/>
  <c r="AA74"/>
  <c r="AC208"/>
  <c r="AB207"/>
  <c r="AC207" s="1"/>
  <c r="AC258"/>
  <c r="AB257"/>
  <c r="AA257"/>
  <c r="AA256"/>
  <c r="AC383"/>
  <c r="AB382"/>
  <c r="AA382"/>
  <c r="AC472"/>
  <c r="AB471"/>
  <c r="AC471" s="1"/>
  <c r="AC673"/>
  <c r="AB672"/>
  <c r="AC672" s="1"/>
  <c r="AC695"/>
  <c r="AB694"/>
  <c r="AC694" s="1"/>
  <c r="AC720"/>
  <c r="AA757"/>
  <c r="AC758"/>
  <c r="AC938"/>
  <c r="AC976"/>
  <c r="AB975"/>
  <c r="AC975" s="1"/>
  <c r="AC1092"/>
  <c r="AB1091"/>
  <c r="AC1091" s="1"/>
  <c r="AA1138"/>
  <c r="AA1170"/>
  <c r="AC1171"/>
  <c r="AB1170"/>
  <c r="AC1175"/>
  <c r="AB1174"/>
  <c r="AC1174" s="1"/>
  <c r="AA1212"/>
  <c r="AC1213"/>
  <c r="AB1212"/>
  <c r="AA1217"/>
  <c r="AA1216"/>
  <c r="AA1228"/>
  <c r="AA1227"/>
  <c r="AC1229"/>
  <c r="AB1228"/>
  <c r="AA1249"/>
  <c r="AA1248"/>
  <c r="AC1250"/>
  <c r="AB1249"/>
  <c r="AC623"/>
  <c r="AB622"/>
  <c r="AA622"/>
  <c r="AC878"/>
  <c r="AB877"/>
  <c r="AC877" s="1"/>
  <c r="AA1260"/>
  <c r="AA1259"/>
  <c r="AC1261"/>
  <c r="AB1260"/>
  <c r="AA1266"/>
  <c r="AC1267"/>
  <c r="AB1266"/>
  <c r="AA1322"/>
  <c r="AC1323"/>
  <c r="AB1322"/>
  <c r="AC1327"/>
  <c r="AB1326"/>
  <c r="AC1326" s="1"/>
  <c r="AC1331"/>
  <c r="AB1330"/>
  <c r="AC1330" s="1"/>
  <c r="AC1336"/>
  <c r="AC1065"/>
  <c r="AB1064"/>
  <c r="AA1064"/>
  <c r="AC1146"/>
  <c r="AB1145"/>
  <c r="AA1145"/>
  <c r="AC1157"/>
  <c r="AB1156"/>
  <c r="AA1156"/>
  <c r="AB34"/>
  <c r="AC34" s="1"/>
  <c r="AA364"/>
  <c r="AB742"/>
  <c r="AC742" s="1"/>
  <c r="AA937"/>
  <c r="AB946"/>
  <c r="AC946" s="1"/>
  <c r="AB1025"/>
  <c r="AA1144" l="1"/>
  <c r="AA1357"/>
  <c r="AB1357"/>
  <c r="AA1370"/>
  <c r="AA1356" s="1"/>
  <c r="AC1371"/>
  <c r="AB1370"/>
  <c r="AC1358"/>
  <c r="AC1357" s="1"/>
  <c r="AA1169"/>
  <c r="AA756"/>
  <c r="AA73"/>
  <c r="AA519"/>
  <c r="AA509"/>
  <c r="AA500"/>
  <c r="AC1025"/>
  <c r="AB1024"/>
  <c r="AC1024" s="1"/>
  <c r="AA1155"/>
  <c r="AC1156"/>
  <c r="AB1155"/>
  <c r="AC1145"/>
  <c r="AB1144"/>
  <c r="AC1144" s="1"/>
  <c r="AA1063"/>
  <c r="AC1064"/>
  <c r="AB1063"/>
  <c r="AC1322"/>
  <c r="AB1321"/>
  <c r="AA1321"/>
  <c r="AC1266"/>
  <c r="AB1265"/>
  <c r="AA1265"/>
  <c r="AC1260"/>
  <c r="AB1259"/>
  <c r="AC1259" s="1"/>
  <c r="AC622"/>
  <c r="AC1249"/>
  <c r="AB1248"/>
  <c r="AC1248" s="1"/>
  <c r="AC1228"/>
  <c r="AB1227"/>
  <c r="AC1227" s="1"/>
  <c r="AC1212"/>
  <c r="AB1211"/>
  <c r="AA1211"/>
  <c r="AC1170"/>
  <c r="AB1169"/>
  <c r="AC382"/>
  <c r="AC257"/>
  <c r="AB256"/>
  <c r="AC256" s="1"/>
  <c r="AC74"/>
  <c r="AB73"/>
  <c r="AB9"/>
  <c r="AC520"/>
  <c r="AB519"/>
  <c r="AC510"/>
  <c r="AB509"/>
  <c r="AC501"/>
  <c r="AB500"/>
  <c r="AC1218"/>
  <c r="AB1217"/>
  <c r="AC1139"/>
  <c r="AB1138"/>
  <c r="AC269"/>
  <c r="AB268"/>
  <c r="AB937"/>
  <c r="AC937" s="1"/>
  <c r="AB757"/>
  <c r="AB719"/>
  <c r="AC719" s="1"/>
  <c r="AB364"/>
  <c r="AC364" s="1"/>
  <c r="AC1370" l="1"/>
  <c r="AC1356" s="1"/>
  <c r="AB1356"/>
  <c r="AA1137"/>
  <c r="AC500"/>
  <c r="AC509"/>
  <c r="AC519"/>
  <c r="AC73"/>
  <c r="AC1169"/>
  <c r="AA1210"/>
  <c r="AA1264"/>
  <c r="AA1154"/>
  <c r="AC757"/>
  <c r="AB756"/>
  <c r="AC268"/>
  <c r="AC1138"/>
  <c r="AB1137"/>
  <c r="AC1217"/>
  <c r="AB1216"/>
  <c r="AC1216" s="1"/>
  <c r="AB8"/>
  <c r="AC1211"/>
  <c r="AB1210"/>
  <c r="AC1265"/>
  <c r="AB1264"/>
  <c r="AC1321"/>
  <c r="AC1063"/>
  <c r="AB1062"/>
  <c r="AA1062"/>
  <c r="AA1061"/>
  <c r="AC1155"/>
  <c r="AB1154"/>
  <c r="AA1335" l="1"/>
  <c r="AB1335"/>
  <c r="AC1154"/>
  <c r="AC1264"/>
  <c r="AC1210"/>
  <c r="AC1137"/>
  <c r="AC756"/>
  <c r="AC1062"/>
  <c r="AB1061"/>
  <c r="AC1061" s="1"/>
  <c r="AC1335" l="1"/>
  <c r="AB1334"/>
  <c r="AA1334"/>
  <c r="AA1276" l="1"/>
  <c r="AC1334"/>
  <c r="AB1276"/>
  <c r="AC1276" l="1"/>
  <c r="V1488" l="1"/>
  <c r="W1488" s="1"/>
  <c r="X1488" l="1"/>
  <c r="Y1488" s="1"/>
  <c r="Z1488" l="1"/>
  <c r="AA1488" s="1"/>
  <c r="AB228"/>
  <c r="AA228"/>
  <c r="AB1488" l="1"/>
  <c r="AC1488" s="1"/>
  <c r="AC228"/>
  <c r="AB224"/>
  <c r="AA224"/>
  <c r="AC20"/>
  <c r="AA20"/>
  <c r="AC19"/>
  <c r="AA19"/>
  <c r="AA18"/>
  <c r="AC18"/>
  <c r="AA223" l="1"/>
  <c r="AC224"/>
  <c r="AB223"/>
  <c r="AA17"/>
  <c r="AC17"/>
  <c r="AC223" l="1"/>
  <c r="AB222"/>
  <c r="AA222"/>
  <c r="AA10"/>
  <c r="AC10"/>
  <c r="AA221" l="1"/>
  <c r="AC222"/>
  <c r="AB221"/>
  <c r="AA9"/>
  <c r="AC9"/>
  <c r="AC221" l="1"/>
  <c r="AA8"/>
  <c r="AC8"/>
  <c r="V1439" l="1"/>
  <c r="X1439"/>
  <c r="Y1439" l="1"/>
  <c r="W1439"/>
  <c r="Z1439" l="1"/>
  <c r="AA481"/>
  <c r="AB481"/>
  <c r="AA480" l="1"/>
  <c r="AB1439"/>
  <c r="AC481"/>
  <c r="AB480"/>
  <c r="AA1439"/>
  <c r="AB479" l="1"/>
  <c r="AC480"/>
  <c r="AC1439"/>
  <c r="AA479"/>
  <c r="AA478" l="1"/>
  <c r="AB478"/>
  <c r="AC479"/>
  <c r="AB267" l="1"/>
  <c r="AC478"/>
  <c r="AA267"/>
  <c r="AC267" l="1"/>
  <c r="V1441" l="1"/>
  <c r="V1510" s="1"/>
  <c r="AA657"/>
  <c r="AB657"/>
  <c r="AC657" s="1"/>
  <c r="AB654"/>
  <c r="AB653"/>
  <c r="AB621"/>
  <c r="AB620"/>
  <c r="AB7" l="1"/>
  <c r="AB1441"/>
  <c r="Z1441"/>
  <c r="X1441"/>
  <c r="X1510" s="1"/>
  <c r="W1441"/>
  <c r="Y1441" l="1"/>
  <c r="Z1510"/>
  <c r="AA1441"/>
  <c r="AB1510"/>
  <c r="AC1441"/>
  <c r="AB1434"/>
  <c r="AA654"/>
  <c r="AC654"/>
  <c r="AA653" l="1"/>
  <c r="AC653"/>
  <c r="V1511"/>
  <c r="AB1511"/>
  <c r="AA621" l="1"/>
  <c r="AC621"/>
  <c r="AA620" l="1"/>
  <c r="AC620"/>
  <c r="X1511" l="1"/>
  <c r="AA7"/>
  <c r="AC7"/>
  <c r="AA1434" l="1"/>
  <c r="AC1434"/>
  <c r="Z1511"/>
  <c r="T224" l="1"/>
  <c r="T223"/>
  <c r="T222"/>
  <c r="T221"/>
  <c r="T7"/>
  <c r="T1434" s="1"/>
</calcChain>
</file>

<file path=xl/comments1.xml><?xml version="1.0" encoding="utf-8"?>
<comments xmlns="http://schemas.openxmlformats.org/spreadsheetml/2006/main">
  <authors>
    <author>marcelo.cadete</author>
  </authors>
  <commentList>
    <comment ref="V473" authorId="0">
      <text>
        <r>
          <rPr>
            <b/>
            <sz val="9"/>
            <color indexed="81"/>
            <rFont val="Tahoma"/>
            <family val="2"/>
          </rPr>
          <t>marcelo.cadete:</t>
        </r>
        <r>
          <rPr>
            <sz val="9"/>
            <color indexed="81"/>
            <rFont val="Tahoma"/>
            <family val="2"/>
          </rPr>
          <t xml:space="preserve">
Valores 1325 zerados pelo Guilherme devido a projeção da RCL ter ficado em +- 16,3.</t>
        </r>
      </text>
    </comment>
  </commentList>
</comments>
</file>

<file path=xl/sharedStrings.xml><?xml version="1.0" encoding="utf-8"?>
<sst xmlns="http://schemas.openxmlformats.org/spreadsheetml/2006/main" count="3520" uniqueCount="1228">
  <si>
    <t xml:space="preserve">245000-TRANSFERÊNCIAS DE PESSOAS </t>
  </si>
  <si>
    <t>247205-</t>
  </si>
  <si>
    <t>760049-</t>
  </si>
  <si>
    <t>776204-</t>
  </si>
  <si>
    <t>847204-</t>
  </si>
  <si>
    <t xml:space="preserve">991101-DEDUÇÃO DA REC.P/ FORMAÇÃO DO FUNDEB MULTAS E JUROS DE MORA DO ICMS </t>
  </si>
  <si>
    <t>991301-DEDUÇÃO DA REC.P/ FORMAÇÃO DO FUNDEB MULTAS E JM DA DÍV. ATIVA DO ICMS</t>
  </si>
  <si>
    <t xml:space="preserve">993101-DEDUÇÃO DA RECEITA P/ FORMAÇÃO DO FUNDEB DA DÍVIDA ATIVA DO ICMS </t>
  </si>
  <si>
    <t xml:space="preserve">9 - DEDUÇÕES/RESTITUIÇÕES DA RECEITA </t>
  </si>
  <si>
    <t xml:space="preserve">91 - DEDUÇÃO/RESTIRUIÇÃO DA RECEITA TRIBUTÁRIA </t>
  </si>
  <si>
    <t xml:space="preserve">911205-*DEDUÇÃO DE RECEITA DE IPVA PARA FORMAÇÃO DO FUNDEB </t>
  </si>
  <si>
    <t xml:space="preserve">911207-*DEDUÇÃO DE RECEITA DE ITCD PARA FORMAÇÃO DO FUNDEB </t>
  </si>
  <si>
    <t xml:space="preserve">911305-RESTITUIÇÃO IMPOSTO SOBRE SERVIÇOS DE QUALQUER NATUREZA </t>
  </si>
  <si>
    <t xml:space="preserve">912202-RESTITUIÇÃO DE IMPOSTO SOBRE A PROPR.PRED. TERRIT. URBANA </t>
  </si>
  <si>
    <t xml:space="preserve">912205-RESTITUIÇÃO DO IMPOSTO SOBRE A PROPRIEDADE DE VEÍCULOS AUTOMOTORES </t>
  </si>
  <si>
    <t>912207-RESTITUIÇÃO DO IMPOSTO TRANSMISSÃO CAUSA MORTIS E DOAÇÃO BENS E DIREIT</t>
  </si>
  <si>
    <t xml:space="preserve">912208-RESTITUIÇÃO DO IMPOSTO TRANSMISSÃO INTER-VIVOS DE BENS IMÓVEIS </t>
  </si>
  <si>
    <t>132810-</t>
  </si>
  <si>
    <t>172199-</t>
  </si>
  <si>
    <t>191505-</t>
  </si>
  <si>
    <t>193270-</t>
  </si>
  <si>
    <t>TOTAL</t>
  </si>
  <si>
    <t>PIB</t>
  </si>
  <si>
    <t>FONTE</t>
  </si>
  <si>
    <t>951102-</t>
  </si>
  <si>
    <t>951103-</t>
  </si>
  <si>
    <t>951701-</t>
  </si>
  <si>
    <t>951901-</t>
  </si>
  <si>
    <t>951903-</t>
  </si>
  <si>
    <t>% Nominal</t>
  </si>
  <si>
    <t xml:space="preserve">111 - IMPOSTOS </t>
  </si>
  <si>
    <t xml:space="preserve">112 - TAXAS </t>
  </si>
  <si>
    <t xml:space="preserve">112141-TAXA DE FISCALIZAÇÃO SOBRE SERV PÚBL. DE ABAST. DE ÁGUA E SANEAMENT </t>
  </si>
  <si>
    <t xml:space="preserve">121 - CONTRIBUIÇÕES SOCIAIS </t>
  </si>
  <si>
    <t xml:space="preserve">122 - CONTRIBUIÇÕES ECONÔMICAS </t>
  </si>
  <si>
    <t xml:space="preserve">131 - RECEITAS IMOBILIÁRIAS </t>
  </si>
  <si>
    <t xml:space="preserve">132 - RECEITAS DE VALORES MOBILIÁRIOS </t>
  </si>
  <si>
    <t xml:space="preserve">133 - RECEITA DE CONCESSÕES E PERMISSÕES </t>
  </si>
  <si>
    <t xml:space="preserve">139 - OUTRAS RECEITAS PATRIMONIAIS </t>
  </si>
  <si>
    <t xml:space="preserve">141 - RECEITA DE PRODUÇÃO VEGETAL </t>
  </si>
  <si>
    <t xml:space="preserve">142 - RECEITA DA PRODUÇÃO ANIMAL E DERIVADOS </t>
  </si>
  <si>
    <t xml:space="preserve">152 - RECEITA DA INDÚSTRIA DE TRANSFORMAÇÃO </t>
  </si>
  <si>
    <t xml:space="preserve">160 - RECEITA DE SERVIÇOS </t>
  </si>
  <si>
    <t xml:space="preserve">172 - TRANSFERÊNCIAS INTERGOVERNAMENTAIS </t>
  </si>
  <si>
    <t xml:space="preserve">173 - TRANSFERÊNCIA DE INSTITUIÇÕES PRIVADAS </t>
  </si>
  <si>
    <t xml:space="preserve">175 - TRANSFERÊNCIAS DE PESSOAS </t>
  </si>
  <si>
    <t xml:space="preserve">176 - TRANSFERÊNCIAS DE CONVÊNIOS </t>
  </si>
  <si>
    <t xml:space="preserve">191 - MULTAS E JUROS DE MORA </t>
  </si>
  <si>
    <t xml:space="preserve">192 - INDENIZAÇÕES E RESTITUIÇÕES </t>
  </si>
  <si>
    <t xml:space="preserve">193 - RECEITA DA DÍVIDA ATIVA </t>
  </si>
  <si>
    <t xml:space="preserve">199 - RECEITAS DIVERSAS </t>
  </si>
  <si>
    <t xml:space="preserve">211 - OPERAÇÕES DE CRÉDITO INTERNAS </t>
  </si>
  <si>
    <t xml:space="preserve">212 - OPERAÇÕES DE CRÉDITO EXTERNAS </t>
  </si>
  <si>
    <t xml:space="preserve">222 - ALIENAÇÃO DE BENS IMÓVEIS </t>
  </si>
  <si>
    <t xml:space="preserve">221 - ALIENAÇÃO DE BENS MÓVEIS </t>
  </si>
  <si>
    <t xml:space="preserve">230 - AMORTIZAÇÕES DE EMPRÉSTIMOS E FINANCIAMENTO </t>
  </si>
  <si>
    <t xml:space="preserve">245 - TRANSFERÊNCIAS DE PESSOAS </t>
  </si>
  <si>
    <t xml:space="preserve">247 - TRANSFERÊNCIA DE CONVÊNIO </t>
  </si>
  <si>
    <t xml:space="preserve">721 - CONTRIBUIÇÕES SOCIAIS </t>
  </si>
  <si>
    <t xml:space="preserve">760 - RECEITA INTRA-ORÇAMENTÁRIAS DE SERVIÇOS </t>
  </si>
  <si>
    <t xml:space="preserve">847 - TRANSFERÊNCIA INTRA-ORÇAMENTÁRIAS DE CONVÊNIO </t>
  </si>
  <si>
    <t xml:space="preserve">942 - * PASEP </t>
  </si>
  <si>
    <t xml:space="preserve">943 - * COFINS </t>
  </si>
  <si>
    <t xml:space="preserve">945 - * IMPOSTO SOBRE SERVIÇOS </t>
  </si>
  <si>
    <t xml:space="preserve">972 - DEDUÇÃO DE TRANSFERÊNCIAS INTERGOVERNAMENTAIS </t>
  </si>
  <si>
    <t xml:space="preserve">991 - DEDUÇÃO DA RECEITA DE MULTAS E JUROS DE MORA </t>
  </si>
  <si>
    <t xml:space="preserve">911 - DEDUÇÃO DE IMPOSTOS PARA FORMAÇÃO DO FUNDEB </t>
  </si>
  <si>
    <t xml:space="preserve">912 - RESTITUIÇÃO DE IMPOSTOS </t>
  </si>
  <si>
    <t xml:space="preserve">913 - RESTITUIÇÃO DE TAXAS </t>
  </si>
  <si>
    <t xml:space="preserve">922 - CONTRIBUIÇÕES ECONÔMICAS </t>
  </si>
  <si>
    <t xml:space="preserve">931 - RECEITAS IMOBILIÁRIAS </t>
  </si>
  <si>
    <t xml:space="preserve">932 - RESTITUIÇÃO DAS RECEITAS DE VALORES MOBILIÁRIOS </t>
  </si>
  <si>
    <t xml:space="preserve">951 - DEDUÇÃO DA RECEITA CORRENTE PARA FORMAÇÃO DO FUNDEB </t>
  </si>
  <si>
    <t xml:space="preserve">952 - RECEITA DA INDÚSTRIA DE TRANSFORMAÇÃO </t>
  </si>
  <si>
    <t xml:space="preserve">960 - RESTITUIÇÕES DE RECEITA DE SERVIÇOS </t>
  </si>
  <si>
    <t xml:space="preserve">973 - DEDUÇÃO DE TRANSFERÊNCIAS DE INSTITUIÇÕES PRIVADAS </t>
  </si>
  <si>
    <t xml:space="preserve">993 - DEDUÇÃO/RESTITUIÇÃO DA RECEITA DA DÍVIDA ATIVA </t>
  </si>
  <si>
    <t xml:space="preserve">999 - DEDUÇÃO/REC. DE HONORÁRIOS ADVOCATÍCIOS </t>
  </si>
  <si>
    <t>Estimativa</t>
  </si>
  <si>
    <t xml:space="preserve">176299-OUTRAS TRANSFERÊNCIAS DE CONVÊNIOS ENTRE ÓRGÃOS DO DISTRITO FEDERAL </t>
  </si>
  <si>
    <t xml:space="preserve">172134-TRANSFERÊNCIA DO FUNDO NACIONAL DE ASSISTÊNCIA SOCIAL - FNAS </t>
  </si>
  <si>
    <t xml:space="preserve">176102-TRANSFERÊNCIAS DE CONVÊNIOS - PROGRAMA DE EDUCAÇÃO </t>
  </si>
  <si>
    <t xml:space="preserve">176103-TRANSFERÊNCIAS DE CONVÊNIOS- PROGRAMA ASSISTÊNCIA SOCIAL </t>
  </si>
  <si>
    <t xml:space="preserve">176106-TRANSFERÊNCIAS DE CONVÊNIOS PROGRAMA SEGURANÇA PÚBLICA </t>
  </si>
  <si>
    <t xml:space="preserve">176107-TRANSFERÊNCIAS DE CONVÊNIOS PROGRAMA SAÚDE </t>
  </si>
  <si>
    <t>176108-TRANSFERÊNCIAS DE CONVÊNIOS ÀS AÇÕES DE PROMOÇÃO DE EMPREGO, TRABALHO</t>
  </si>
  <si>
    <t xml:space="preserve">176109-TRANSFERÊNCIAS DE CONVÊNIOS - PROGRAMA DE MEIO AMBIENTE </t>
  </si>
  <si>
    <t xml:space="preserve">176199-DEMAIS TRANSFERÊNCIAS DE CONVÊNIOS - </t>
  </si>
  <si>
    <t>176206-</t>
  </si>
  <si>
    <t xml:space="preserve">19 - OUTRAS RECEITAS CORRENTES </t>
  </si>
  <si>
    <t xml:space="preserve">191120-MULTAS E JUROS DE MORA DO ITCD </t>
  </si>
  <si>
    <t xml:space="preserve">191123-MULTA POR DESCUMPRIMENTO DE OBRIGAÇÃO </t>
  </si>
  <si>
    <t xml:space="preserve">191138-MULTAS E JUROS DE MORA DO IPTU </t>
  </si>
  <si>
    <t xml:space="preserve">191139-MULTAS E JUROS DE MORA DO ITBI </t>
  </si>
  <si>
    <t xml:space="preserve">191140-MULTAS E JUROS DE MORA DO ISS </t>
  </si>
  <si>
    <t xml:space="preserve">191141-MULTAS E JUROS DE MORA DO IPVA </t>
  </si>
  <si>
    <t xml:space="preserve">191142-MULTAS E JUROS DE MORA DO ICMS </t>
  </si>
  <si>
    <t xml:space="preserve">191143-MULTAS E JUROS DE MORA DA TLP </t>
  </si>
  <si>
    <t xml:space="preserve">191144-MULTAS E JUROS DE MORA DO SIMPLES </t>
  </si>
  <si>
    <t>191148-MULTAS E JUROS DE MORA E ENCARGOS DA TAXA DE UTILIZ. DOM. PUBL.LCF52/1</t>
  </si>
  <si>
    <t xml:space="preserve">191149-MULTAS E JUROS DE MORA E ENCARGOS DA TAXA DE PUBLIC. COMERCIAL LCF 52 </t>
  </si>
  <si>
    <t xml:space="preserve">191199-MULTAS E JUROS DE MORA - OUTROS TRIBUTOS </t>
  </si>
  <si>
    <t xml:space="preserve">191311-MULTAS E JUROS DE MORA E ENCARGOS DA DÍVIDA ATIVA DO IPTU </t>
  </si>
  <si>
    <t xml:space="preserve">191312-MULTAS E JUROS DE MORA E ENCARGOS DA DÍVIDA ATIVA DO ITBI </t>
  </si>
  <si>
    <t xml:space="preserve">191313-MULTAS E JUROS DE MORA E ENCARGOS DA DÍVIDA ATIVA DO ISS </t>
  </si>
  <si>
    <t xml:space="preserve">191314-MULTAS E JUROS DE MORA E ENCARGOS DA DÍVIDA ATIVA DO IPVA </t>
  </si>
  <si>
    <t xml:space="preserve">191315-MULTAS E JUROS DE MORA E ENCARGOS DA DÍVIDA ATIVA DO ICMS </t>
  </si>
  <si>
    <t xml:space="preserve">191320-MULTAS E JUROS DE MORA E ENCARGOS DA DÍVIDA ATIVA DO ITCD </t>
  </si>
  <si>
    <t xml:space="preserve">191322-MULTAS E JUROS DE MORA E ENCARGOS DA DÍVIDA ATIVA DA TLP </t>
  </si>
  <si>
    <t xml:space="preserve">191325-MULTAS E JUROS DE MORA DA DÍVIDA ATIVA DO SIMPLES </t>
  </si>
  <si>
    <t xml:space="preserve">191335-MULTAS E JUROS DE MORA DA DÍVIDA ATIVA DA VIGILÂNICA SANITÁRIA </t>
  </si>
  <si>
    <t xml:space="preserve">191399-MULTAS E JUROS DE MORA E ENCARGOS DA DÍVIDA ATIVA DE OUTROS TRIBUTOS </t>
  </si>
  <si>
    <t xml:space="preserve">191507-MULTAS E JUROS DE MORA DA DÍVIDA ATIVA HONORARIOS ADVOCATÍCIOS - PGDF </t>
  </si>
  <si>
    <t xml:space="preserve">191510-MULTAS E JUROS DE MORA E ENCARGOS DA DÍVIDA ATIVA DO FDDC </t>
  </si>
  <si>
    <t xml:space="preserve">191599-MULTAS E JUROS DE MORA E ENCARGOS DA DÍVIDA ATIVA DE OUTRAS RECEITAS </t>
  </si>
  <si>
    <t xml:space="preserve">191806-MULTAS DE PARCELAMENTO </t>
  </si>
  <si>
    <t xml:space="preserve">191808-MULTAS DE TAXA DE OCUPAÇÃO </t>
  </si>
  <si>
    <t xml:space="preserve">191817-MULTAS E JUROS DE MORA DE PROCESSOS ADMINISTRATIVOS </t>
  </si>
  <si>
    <t xml:space="preserve">191818-MULTAS E JUROS DE MORA DE HONORÁRIOS ADVOCATÍCIOS </t>
  </si>
  <si>
    <t xml:space="preserve">191927-MULTAS E JUROS PREVISTOS EM CONTRATOS </t>
  </si>
  <si>
    <t xml:space="preserve">191948-MULTAS APLICADAS PELO TRIBUNAL DE CONTAS </t>
  </si>
  <si>
    <t xml:space="preserve">191950-MULTAS POR AUTO DE INFRAÇÃO </t>
  </si>
  <si>
    <t xml:space="preserve">191953-MULTA ARTIGO 15 DE LEI 229/92 - DIPOVA </t>
  </si>
  <si>
    <t xml:space="preserve">191954-MULTAS E JUROS DE MORA DE PROCESSOS ADMINISTRATIVOS DO PROCON </t>
  </si>
  <si>
    <t xml:space="preserve">191955-MULTAS E JUROS DE MORA DO DEPTº DE LICENÇAS E FISCALIZAÇÃO DE OBRAS </t>
  </si>
  <si>
    <t xml:space="preserve">191999-OUTRAS MULTAS </t>
  </si>
  <si>
    <t xml:space="preserve">192106-INDENIZAÇÕES POR DANOS CAUSADOS AO PATRIMÔNIO PÙBLICO </t>
  </si>
  <si>
    <t xml:space="preserve">192199-OUTRAS INDENIZAÇÕES </t>
  </si>
  <si>
    <t xml:space="preserve">192201-RESTITUIÇÕES DE CONVÊNIOS </t>
  </si>
  <si>
    <t xml:space="preserve">192208-RESTITUIÇÕES DE PROVENTOS E SALÁRIOS </t>
  </si>
  <si>
    <t>192211-</t>
  </si>
  <si>
    <t xml:space="preserve">192299-OUTRAS RESTITUIÇÕES </t>
  </si>
  <si>
    <t xml:space="preserve">193111-RECEITA DA DÍVIDA ATIVA DO IPTU </t>
  </si>
  <si>
    <t xml:space="preserve">193112-RECEITA DA DÍVIDA ATIVA DO ITBI </t>
  </si>
  <si>
    <t xml:space="preserve">193113-RECEITA DA DÍVIDA ATIVA DA ISS </t>
  </si>
  <si>
    <t xml:space="preserve">193114-RECEITA DA DÍVIDA ATIVA DO IPVA </t>
  </si>
  <si>
    <t xml:space="preserve">193115-RECEITA DE DÍVIDA ATIVA DO ICMS </t>
  </si>
  <si>
    <t xml:space="preserve">193117-RECEITA DA DÍVIDA ATIVA DA TLP </t>
  </si>
  <si>
    <t xml:space="preserve">193120-RECEITA DA DÍVIDA ATIVA DO ITCD </t>
  </si>
  <si>
    <t xml:space="preserve">193121-PARCELAMENTO DÍVIDA ATIVA SIMPLES CANDANGO </t>
  </si>
  <si>
    <t xml:space="preserve">193125-REC.DIV.ATIVA ADVINDA LC 52/97 - PRECATÓRIOS </t>
  </si>
  <si>
    <t xml:space="preserve">193199-RECEITA DA DÍVIDA ATIVA DE OUTROS TRIBUTOS </t>
  </si>
  <si>
    <t xml:space="preserve">193267-RECEITA DA DÍVIDA ATIVA HONORÁRIOS ADVOCATÍCIOS PGDF </t>
  </si>
  <si>
    <t xml:space="preserve">193280-RECEITA DA DÍVIDA ATIVA DO FDDC </t>
  </si>
  <si>
    <t xml:space="preserve">193299-RECEITA DA DÍVIDA ATIVA NÃO TRIBUTÁRIA DE OUTRAS RECEITAS </t>
  </si>
  <si>
    <t xml:space="preserve">193400-ENCARGOS DA DÍVIDA ATIVA AJUIZADA </t>
  </si>
  <si>
    <t xml:space="preserve">199002-RECEITA DE ÔNUS DE SUCUMBÊNCIA DE AÇÕES JUDICIAIS </t>
  </si>
  <si>
    <t xml:space="preserve">199098-DESCONTOS OBTIDOS </t>
  </si>
  <si>
    <t xml:space="preserve">199099-OUTRAS RECEITAS CORRENTES </t>
  </si>
  <si>
    <t xml:space="preserve">191805-MULTAS E JUROS DE MORA DA ALIENAÇÃO DE OUTROS BENS IMÓVEIS </t>
  </si>
  <si>
    <t xml:space="preserve">191928-MULTAS DECORRENTES DA OPERAÇÃO DE TRANSPORTE RODOVIÁRIO </t>
  </si>
  <si>
    <t xml:space="preserve">191958-MULTA POR INFRAÇÃO AO CÓDIGO DO SERVIÇO DE TÁXI </t>
  </si>
  <si>
    <t xml:space="preserve">199011-REC.OUTORGA ONEROSA DO DIREITO DE CONSTRUIR </t>
  </si>
  <si>
    <t xml:space="preserve">199012-OUTORGA ONEROSA DA ALTERAÇÃO DE USO </t>
  </si>
  <si>
    <t xml:space="preserve">199019-RECOLHIMENTO DO BENEFICIÁRIO AO FUNDO DE SAÚDE </t>
  </si>
  <si>
    <t xml:space="preserve">199045-RECOLHIMENTO DO BENEFICIÁRIO AO FUNDO DE SAÚDE </t>
  </si>
  <si>
    <t xml:space="preserve">199046-RECURSO PARA PROGRAMA DE DESCENTRALIZAÇÃO ADMINISTRATIVA E FINANCEIRA </t>
  </si>
  <si>
    <t>192210-COMPENSAÇÃO PREVIDENCIÁRIA ENTRE REGIME GERAL E OS REGIMES PRÓPRIOS DO</t>
  </si>
  <si>
    <t xml:space="preserve">191506-MULTAS E JUROS DE MORA E ENCARGOS DA DÍVIDA ATIVA CIP </t>
  </si>
  <si>
    <t xml:space="preserve">193227-RECEITA DA DÍVIDA ATIVA CIP </t>
  </si>
  <si>
    <t xml:space="preserve">191508-MULTAS E JUROS DE MORA E ENCARGOS DA DÍVIDA ATIVA DO DETRAN </t>
  </si>
  <si>
    <t xml:space="preserve">193268-RECEITA DA DÍVIDA ATIVA DO DETRAN </t>
  </si>
  <si>
    <t xml:space="preserve">191915-MULTAS PREVISTAS NA LEGISLAÇÃO DE TRÂNSITO </t>
  </si>
  <si>
    <t xml:space="preserve">2 - RECEITAS DE CAPITAL </t>
  </si>
  <si>
    <t xml:space="preserve">21 - OPERAÇÕES DE CRÉDITO </t>
  </si>
  <si>
    <t xml:space="preserve">211403-OPERAÇÕES DE CRÉD.INTERNAS PARA PROGRAMA DE SANEAMENTO </t>
  </si>
  <si>
    <t>211408-OPERAÇÕES DE CRÉD.INTERNAS PARA PROGRAMA NACIONAL DE APOIO À MODERNIZ</t>
  </si>
  <si>
    <t>211411-OPERAÇÕES DE CRÉD.INTERNAS P/ PROG. NAC. DE APOIO À GESTÃO ADM. E FISC</t>
  </si>
  <si>
    <t>211499-OUTRAS OPERAÇÕES DE CRÉD.INTERNAS CONTRATUAIS RELATIVAS À PROG.DE GOV.</t>
  </si>
  <si>
    <t xml:space="preserve">211402-OPERAÇÕES DE CRÉD.INTERNAS PARA PROGRAMA DE SAÚDE </t>
  </si>
  <si>
    <t>211410-OPERAÇÕES DE CRÉD.INTERNAS PARA PROGRAMA NACIONAL DE APOIO À ADMINIST</t>
  </si>
  <si>
    <t>212305-OPERAÇÕES DE CRÉD.EXTERNAS PARA PROGRAMA NACIONAL DE APOIO À MODERNIZ</t>
  </si>
  <si>
    <t xml:space="preserve">212306-OPERAÇÕES DE CRÉD.EXTERNAS PARA PROGRAMA DE SEGURANÇA </t>
  </si>
  <si>
    <t xml:space="preserve">212308-OPERAÇÕES DE CRÉD.EXTERNAS PARA PROGRAMA DE TRANSPORTE </t>
  </si>
  <si>
    <t xml:space="preserve">212310-OPERAÇÕES DE CRÉD.EXTERNAS PARA PROGRAMA BRASÍLIA SUSTENTÁVEL </t>
  </si>
  <si>
    <t>212399-OUTRAS OPERAÇÕES DE CRÉD.EXTERNAS CONTRATUAIS RELATIVAS À PROG.DE GOV.</t>
  </si>
  <si>
    <t xml:space="preserve">22 - ALIENAÇÃO DE BENS </t>
  </si>
  <si>
    <t xml:space="preserve">222500-ALIENAÇÃO DE IMÓVEIS URBANOS </t>
  </si>
  <si>
    <t xml:space="preserve">222900-ALIENAÇÃO DE OUTROS BENS IMÓVEIS </t>
  </si>
  <si>
    <t xml:space="preserve">221900-ALIENAÇÃO DE OUTROS BENS MÓVEIS </t>
  </si>
  <si>
    <t xml:space="preserve">230080-AMORTIZAÇÃO DE FINANCIAMENTOS </t>
  </si>
  <si>
    <t xml:space="preserve">23 - AMORTIZAÇÕES DE EMPRÉSTIMOS E FINANCIAMENTO </t>
  </si>
  <si>
    <t xml:space="preserve">24 - TRANSFERÊNCIAS DE CAPITAL </t>
  </si>
  <si>
    <t xml:space="preserve">247199-DEMAIS TRANSFERÊNCIAS DE CONVÊNIOS - </t>
  </si>
  <si>
    <t xml:space="preserve">247299-OUTRAS TRANSFERÊNCIAS DE CONVÊNIOS ENTRE ÓRGÃOS DO DISTRITO FEDERAL </t>
  </si>
  <si>
    <t xml:space="preserve">247102-TRANSFERÊNCIAS DE CONVÊNIOS - PROGRAMA DE EDUCAÇÃO </t>
  </si>
  <si>
    <t xml:space="preserve">247103-TRANSFERÊNCIAS DE CONVÊNIOS - PROGRAMA SANEAMENTO BÁSICO </t>
  </si>
  <si>
    <t xml:space="preserve">247106-TRANSFERÊNCIAS DE CONVÊNIOS - PROGRAMA ASSISTÊNCIA SOCIAL </t>
  </si>
  <si>
    <t xml:space="preserve">247107-TRANSFERÊNCIAS DE CONVÊNIOS - PROGRAMA DE SAÚDE </t>
  </si>
  <si>
    <t xml:space="preserve">247108-TRANSFERÊNCIAS DE CONVÊNIOS PROGRAMA SEGURANÇA PÚBLICA </t>
  </si>
  <si>
    <t>247109-TRANSFERÊNCIAS DE CONVÊNIOS ÀS AÇÕES DE PROMOÇÃO DE EMPREGO, TRABALHO</t>
  </si>
  <si>
    <t>247110-</t>
  </si>
  <si>
    <t xml:space="preserve">7 - RECEITAS INTRA-ORÇAMENTÁRIAS CORRENTES </t>
  </si>
  <si>
    <t xml:space="preserve">72 - RECEITA INTRA-ORÇAMENTÁRIAS DE CONTRIBUIÇÕES </t>
  </si>
  <si>
    <t xml:space="preserve">721029-CONTRIBUIÇÕES PREVIDENCIÁRIAS </t>
  </si>
  <si>
    <t xml:space="preserve">76 - RECEITA INTRA-ORÇAMENTÁRIAS DE SERVIÇOS </t>
  </si>
  <si>
    <t xml:space="preserve">760008-SERVIÇOS INTRA-ORÇAMENTÁRIOS DE PROCESSAMENTO DE DADOS </t>
  </si>
  <si>
    <t xml:space="preserve">760060-PUBLICIDADE E ASSINATURA DO DIÁRIO OFICIAL DO DF </t>
  </si>
  <si>
    <t xml:space="preserve">760099-OUTROS SERVIÇOS INTRA-ORÇAMENTÁRIOS </t>
  </si>
  <si>
    <t xml:space="preserve">77 - TRANSFERÊNCIAS INTRA-ORÇAMENTÁRIAS CORRENTES </t>
  </si>
  <si>
    <t>776299-OUTRAS TRANSF.INTRA-ORÇ DE CONVÊNIOS ENTRE ÓRGÃOS DO DISTRITO FEDERAL</t>
  </si>
  <si>
    <t xml:space="preserve">8 - RECEITAS INTRA-ORÇAMENTÁRIAS DE CAPITAL </t>
  </si>
  <si>
    <t xml:space="preserve">84 - TRANSFERÊNCIAS INTRA-ORÇAMENTÁRIAS DE CAPITAL </t>
  </si>
  <si>
    <t xml:space="preserve">847299-OUTRAS TRANSFERÊNCIAS DE CONVÊNIOS ENTRE ÓRGÃOS DO DISTRITO FEDERAL </t>
  </si>
  <si>
    <t xml:space="preserve">911302-*DEDUÇÃO DE RECEITA DE ICMS PARA FORMAÇÃO DO FUNDEB </t>
  </si>
  <si>
    <t xml:space="preserve">94 - DEDUÇÃO DA RECEITA DE VENDAS E SERVIÇOS </t>
  </si>
  <si>
    <t xml:space="preserve">942000-* PASEP </t>
  </si>
  <si>
    <t xml:space="preserve">943000-* COFINS </t>
  </si>
  <si>
    <t xml:space="preserve">945000-* IMPOSTO SOBRE SERVIÇOS </t>
  </si>
  <si>
    <t xml:space="preserve">972136-*DEDUÇÃO DE RECEITA PARA FORMAÇÃO DO FUNDEB-ICMS-DESONERAÇÃO LC 87/96 </t>
  </si>
  <si>
    <t xml:space="preserve">972101-DEDUÇÃO NA PARTICIPAÇÃO NA RECEITA DA UNIÃO P/ FORMAÇÃO DO FUNDEB </t>
  </si>
  <si>
    <t>var. %</t>
  </si>
  <si>
    <t>Receita Prevista</t>
  </si>
  <si>
    <t>Receita Realizada</t>
  </si>
  <si>
    <t xml:space="preserve">1 - RECEITAS CORRENTES </t>
  </si>
  <si>
    <t xml:space="preserve">11 - RECEITA TRIBUTÁRIA </t>
  </si>
  <si>
    <t xml:space="preserve">111202-IMPOSTO SOBRE A PROPR.PRED. TERRIT. URBANA </t>
  </si>
  <si>
    <t xml:space="preserve">111204-IMPOSTO S/RENDA E PROVENTOS DE QUALQUER NATUREZA </t>
  </si>
  <si>
    <t xml:space="preserve">111205-IMPOSTO S/PROPRIEDADE DE VEÍCULOS AUTOMOTORES </t>
  </si>
  <si>
    <t xml:space="preserve">111207-IMPOSTO S/TRANSMISSÃO"CAUSA MORTIS"E DOAÇÃO BENS E DIREITOS </t>
  </si>
  <si>
    <t xml:space="preserve">111208-IMP.S/T."INTER VIVOS" DE BENS IMÓVEIS E DE DIREITOS REAIS S/IMÓVEIS </t>
  </si>
  <si>
    <t xml:space="preserve">111302-IMPOSTO S/OPERAÇÕES RELATIVAS À CIRCUL MERCAD E SERVIÇOS - ICMS </t>
  </si>
  <si>
    <t xml:space="preserve">111305-IMPOSTO SOBRE SERVIÇOS DE QUALQUER NATUREZA </t>
  </si>
  <si>
    <t xml:space="preserve">111306-IMPOSTO SIMPLES </t>
  </si>
  <si>
    <t xml:space="preserve">112126-TAXA DE PUBLICIDADE COMERCIAL </t>
  </si>
  <si>
    <t xml:space="preserve">112131-TAXA DE UTILIZAÇÃO DE ÁREA DE DOMÍNIO PÚBLICO </t>
  </si>
  <si>
    <t xml:space="preserve">112205-TAXA DE EXPEDIENTE </t>
  </si>
  <si>
    <t xml:space="preserve">112229-TAXA DE FISCALIZAÇÃO,PREVENÇÃO E EXTINÇÃO DE INCÊNDIO E PÂNICO </t>
  </si>
  <si>
    <t xml:space="preserve">112290-TAXA DE LIMPEZA PÚBLICA </t>
  </si>
  <si>
    <t xml:space="preserve">112209-TAXA DE VISTORIA DE ESTABELECIMENTOS - SID </t>
  </si>
  <si>
    <t xml:space="preserve">112117-TAXA DE FISCALIZAÇÃO DE VIGILÂNCIA SANITÁRIA </t>
  </si>
  <si>
    <t xml:space="preserve">112121-TAXA DE CONTROLE E FISCALIZAÇÃO AMBIENTAL </t>
  </si>
  <si>
    <t xml:space="preserve">112125-TAXA DE LIÇENÇA P/FUNC.DE EST.COM.INDUSTRIAS E PREST.SERVIÇOS </t>
  </si>
  <si>
    <t xml:space="preserve">112129-TAXA DE LICENÇA PARA EXECUÇÃO DE OBRAS </t>
  </si>
  <si>
    <t>112145-</t>
  </si>
  <si>
    <t xml:space="preserve">112142-TAXA DE DE FISCALIZAÇÃO DO USO DOS RECURSOS HIDRICOS </t>
  </si>
  <si>
    <t xml:space="preserve">112132-TAXA DE APROVAÇÃO DO PROJETO DE CONSTRUÇÃO CIVIL </t>
  </si>
  <si>
    <t xml:space="preserve">12 - RECEITA DE CONTRIBUIÇÕES </t>
  </si>
  <si>
    <t xml:space="preserve">121029-CONTRIBUIÇÕES PREVIDENCIÁRIAS </t>
  </si>
  <si>
    <t>122003-CONTRIBUIÇÕES P/ O DESENV. E APERFEIÇOAMENTO DAS ATIVIDADES DE FISCALI</t>
  </si>
  <si>
    <t xml:space="preserve">122029-CONTRIBUIÇÃO PARA O CUSTEIO DO SERV. ILUMINAÇÃO PÚBLICA </t>
  </si>
  <si>
    <t xml:space="preserve">13 - RECEITA PATRIMONIAL </t>
  </si>
  <si>
    <t xml:space="preserve">131519-TAXA DE OCUPAÇÃO DE IMÓVEIS- ADM. REGIONAL DE CEILÂNDIA </t>
  </si>
  <si>
    <t xml:space="preserve">131900-OUTRAS RECEITAS IMOBILIÁRIAS </t>
  </si>
  <si>
    <t xml:space="preserve">132112-EMPRESAS NÃO FINANCEIRAS </t>
  </si>
  <si>
    <t xml:space="preserve">132113-PARTICIPAÇÕES MINORITÁRIAS </t>
  </si>
  <si>
    <t xml:space="preserve">132201-BANCOS </t>
  </si>
  <si>
    <t xml:space="preserve">132202-EMPRESAS </t>
  </si>
  <si>
    <t xml:space="preserve">132501-REMUNERAÇÃO DE DEPÓSITOS DE RECURSOS VINCULADOS </t>
  </si>
  <si>
    <t xml:space="preserve">132502-REMUNERAÇÃO DE DEPÓSITOS DE RECURSOS NÃO VINCULADOS </t>
  </si>
  <si>
    <t xml:space="preserve">133701-PELA CONCESSÃO DE MOBILIÁRIO URBANO </t>
  </si>
  <si>
    <t xml:space="preserve">133702-PELA CONCESSÃO DE USO DAS ÁREAS E INSTALAÇÕES DO CEMITÉRIO </t>
  </si>
  <si>
    <t xml:space="preserve">131101-ALUGUÉIS DE IMÓVEIS </t>
  </si>
  <si>
    <t xml:space="preserve">131107-RECEITA DE TERMINAIS RODOVIÁRIOS/FERROVIÁRIOS/METROVIÁRIOS </t>
  </si>
  <si>
    <t xml:space="preserve">131199-OUTROS RECEITAS DE ALUGUÉIS </t>
  </si>
  <si>
    <t xml:space="preserve">131201-ARRENDAMENTOS DO FUNDO DE AVAL DO DF </t>
  </si>
  <si>
    <t xml:space="preserve">131202-ARRENDAMENTOS DO FUNDO DE DESENV.RURAL DO DF </t>
  </si>
  <si>
    <t xml:space="preserve">131501-TAXA DE OCUPAÇÃO DE IMÓVEIS SEC. AGRICULTURA </t>
  </si>
  <si>
    <t xml:space="preserve">131502-TAXA DE OCUPAÇÃO DE IMÓVEIS- DER </t>
  </si>
  <si>
    <t xml:space="preserve">131503-TAXA DE OCUPAÇÃO DE IMÓVEIS- SETUR </t>
  </si>
  <si>
    <t xml:space="preserve">131504-TAXA DE OCUPAÇÃO DE IMÓVEIS- IDHAB </t>
  </si>
  <si>
    <t xml:space="preserve">131506-TAXA DE OCUPAÇÃO DE IMÓVEIS- ADM. REGIONAL DE BRASÍLIA </t>
  </si>
  <si>
    <t xml:space="preserve">131507-TAXA DE OCUPAÇÃO DE IMÓVEIS- ADM. REGIONAL DO GAMA </t>
  </si>
  <si>
    <t xml:space="preserve">131508-TAXA DE OCUPAÇÃO DE IMÓVEIS- ADM. REGIONAL DE TAGUATINGA </t>
  </si>
  <si>
    <t xml:space="preserve">131509-TAXA DE OCUPAÇÃO DE IMÓVEIS- ADM. REGIONAL DE BRAZLÃNDIA </t>
  </si>
  <si>
    <t xml:space="preserve">131511-TAXA DE OCUPAÇÃO DE IMÓVEIS- ADM. REGIONAL DE PLANALTINA </t>
  </si>
  <si>
    <t xml:space="preserve">131512-TAXA DE OCUPAÇÃO DE IMÓVEIS- ADM. REGIONAL DO NÚCLEO BANDEIRANTE </t>
  </si>
  <si>
    <t xml:space="preserve">131513-TAXA DE OCUPAÇÃO DE IMÓVEIS- ADM. REGIONAL DO GUARÁ </t>
  </si>
  <si>
    <t xml:space="preserve">131514-TAXA DE OCUPAÇÃO DE IMÓVEIS- ADM. REGIONAL DE CANDANGOLÂNDIA </t>
  </si>
  <si>
    <t xml:space="preserve">131515-TAXA DE OCUPAÇÃO DE IMÓVEIS- POLÍCIA MILITAR DO DF </t>
  </si>
  <si>
    <t xml:space="preserve">131517-TAXA DE OCUPAÇÃO DE IMÓVEIS- SEPLAG </t>
  </si>
  <si>
    <t xml:space="preserve">131518-TAXA DE OCUPAÇÃO DE IMÓVEIS- ADM. REGIONAL DE SOBRADINHO </t>
  </si>
  <si>
    <t xml:space="preserve">131520-TAXA DE OCUPAÇÃO DE IMÓVEIS- ADM. REGIONAL DE AGUAS CLARAS </t>
  </si>
  <si>
    <t xml:space="preserve">131533-TAXA DE OCUPAÇÃO DE IMÓVEIS- ADM. REGIONAL DO VARJÃO </t>
  </si>
  <si>
    <t xml:space="preserve">131540-TAXA DE OCUPAÇÃO DE IMÓVEIS- SECRETARIA DE TRANSPORTES </t>
  </si>
  <si>
    <t xml:space="preserve">131599-OUTRAS TAXAS DE OCUPAÇÃO DE IMÓVEIS </t>
  </si>
  <si>
    <t xml:space="preserve">133705-PELA CONCESSÃO DE USO DAS ÁREAS DOS PARQUES E UNIDADES DE CONSERV.PRÓ </t>
  </si>
  <si>
    <t xml:space="preserve">133706-PELA CONCESSÃO DE DIREITO REAL DE USO E CONCESSÃO DE USO </t>
  </si>
  <si>
    <t xml:space="preserve">133910-PELA PERMISSÃO DE SERVIÇOS FUNERÁRIOS </t>
  </si>
  <si>
    <t xml:space="preserve">139099-DEMAIS RECEITAS PATRIMONIAIS </t>
  </si>
  <si>
    <t xml:space="preserve">132300-PARTICIPAÇÕES </t>
  </si>
  <si>
    <t xml:space="preserve">14 - RECEITA AGROPECUÁRIA </t>
  </si>
  <si>
    <t xml:space="preserve">141000-RECEITA DE PRODUÇÃO VEGETAL </t>
  </si>
  <si>
    <t xml:space="preserve">142000-RECEITA DA PRODUÇÃO ANIMAL E DERIVADOS </t>
  </si>
  <si>
    <t xml:space="preserve">15 - RECEITA INDUSTRIAL </t>
  </si>
  <si>
    <t xml:space="preserve">152029-RECEITA DA INDÚSTRIA EDITORIAL E GRÁFICA </t>
  </si>
  <si>
    <t xml:space="preserve">152028-RECEITA DA USINA DE TRATAMENTO DE LIXO </t>
  </si>
  <si>
    <t xml:space="preserve">16 - RECEITA DE SERVIÇOS </t>
  </si>
  <si>
    <t xml:space="preserve">160002-SERVIÇOS FINANCEIROS </t>
  </si>
  <si>
    <t xml:space="preserve">160013-SERVIÇOS ADMINISTRATIVOS </t>
  </si>
  <si>
    <t xml:space="preserve">160000-RECEITA DE SERVIÇOS </t>
  </si>
  <si>
    <t xml:space="preserve">160001-SERVIÇOS COMERCIAIS </t>
  </si>
  <si>
    <t xml:space="preserve">160003-SERVIÇOS DE TRANSPORTE </t>
  </si>
  <si>
    <t xml:space="preserve">160005-SERVIÇOS DE SAÚDE </t>
  </si>
  <si>
    <t xml:space="preserve">160016-SERVIÇOS EDUCACIONAIS </t>
  </si>
  <si>
    <t xml:space="preserve">160017-SERVIÇOS AGROPECUÁRIOS </t>
  </si>
  <si>
    <t xml:space="preserve">160019-SERVIÇOS RECREATIVOS E CULTURAIS </t>
  </si>
  <si>
    <t xml:space="preserve">160035-SERVIÇOS DE COMPENSAÇÃO DE VARIAÇÕES SALARIAIS </t>
  </si>
  <si>
    <t xml:space="preserve">160099-OUTROS SERVIÇOS </t>
  </si>
  <si>
    <t xml:space="preserve">160008-SERVIÇOS DE PROCESSAMENTO DE DADOS </t>
  </si>
  <si>
    <t xml:space="preserve">160049-SERVIÇOS DE TRÂNSITO </t>
  </si>
  <si>
    <t xml:space="preserve">160052-SERVIÇOS AMBIENTAIS </t>
  </si>
  <si>
    <t xml:space="preserve">17 - TRANSFERÊNCIAS CORRENTES </t>
  </si>
  <si>
    <t xml:space="preserve">172109-OUTRAS TRANSFERÊNCIAS DA UNIÃO </t>
  </si>
  <si>
    <t xml:space="preserve">172136-TRANSFERÊNCIA FINANCEIRA - DO ICMS - DESONERAÇÃO LC 87/96 </t>
  </si>
  <si>
    <t xml:space="preserve">172401-TRANSFERÊNCIA DE RECURSOS DO FUNDEB </t>
  </si>
  <si>
    <t xml:space="preserve">173001-FUNDO DA CRIANÇA E DO ADOLESCENTE DO DF </t>
  </si>
  <si>
    <t xml:space="preserve">173005-FUNDO DE APOIO A ARTE E A CULTURA </t>
  </si>
  <si>
    <t xml:space="preserve">173007-FUNDO DE SOLIDARIEDADE PARA GERAÇÃO DE EMPREGO E RENDA </t>
  </si>
  <si>
    <t xml:space="preserve">175005-FUNDO DE APOIO A ARTE E A CULTURA </t>
  </si>
  <si>
    <t xml:space="preserve">175007-FUNDO PARA GERAÇÃO DE EMPREGO E RENDA - FUNGER </t>
  </si>
  <si>
    <t xml:space="preserve">172101-PARTICIPAÇÃO NA RECEITA DA UNIÃO </t>
  </si>
  <si>
    <t xml:space="preserve">172135-TRANSFERÊNCIAS DE RECURSOS DO FNDE </t>
  </si>
  <si>
    <t>172122-TRANSF. DA COMPENSAÇÃO FINANCEIRA PELA EXPLORAÇÃO DE RECURSOS NATURAIS</t>
  </si>
  <si>
    <t xml:space="preserve">175013-FUNDO DO CORPO DE BOMBEIROS MILITAR DO DISTRITO FEDERAL - FUNCBMDF </t>
  </si>
  <si>
    <t xml:space="preserve">173006-PROGRAMA DE ASSISTÊNCIA JURÍDICA - PROJUR </t>
  </si>
  <si>
    <t xml:space="preserve">173009-FUNDO DE DIREITO DO CONSUMIDOR </t>
  </si>
  <si>
    <t xml:space="preserve">173012-FUNDO DA POLÍCIA MILITAR - FUNPMDF </t>
  </si>
  <si>
    <t xml:space="preserve">175001-FUNDO DA CRIANÇA E DO ADOLESCENTE DO DISTRITO FEDERAL </t>
  </si>
  <si>
    <t xml:space="preserve">175003-FUNDO DE REEQUIP. DOS ÓRG.DA SEG. PÚBLICA - FUNDEF </t>
  </si>
  <si>
    <t xml:space="preserve">175006-PROGRAMA DE ASSISTÊNCIA JURÍDICA - PROJUR </t>
  </si>
  <si>
    <t xml:space="preserve">175008-FUNDO DE APOIO AO ESPORTEE LAZER </t>
  </si>
  <si>
    <t xml:space="preserve">175009-FUNDO DE DIREITO DO CONSUMIDOR </t>
  </si>
  <si>
    <t xml:space="preserve">175011-FUNDO POLÍCIA CIVIL - FUNPCIVIL </t>
  </si>
  <si>
    <t xml:space="preserve">175012-FUNDO DA POLÍCIA MILITAR - FUNPMDF </t>
  </si>
  <si>
    <t xml:space="preserve">172133-TRANSFERÊNCIA DE RECURSOS DO SISTEMA DE SAÚDE - SUS </t>
  </si>
  <si>
    <t>112144-</t>
  </si>
  <si>
    <t>131521-</t>
  </si>
  <si>
    <t xml:space="preserve">131525-TAXA DE OCUPAÇÃO DE IMÓVEIS- ADM. REGIONAL DE SÃO SEBASTIÃO </t>
  </si>
  <si>
    <t xml:space="preserve">131534-TAXA DE OCUPAÇÃO DE IMÓVEIS- ADM. REGIONAL PARK WAY </t>
  </si>
  <si>
    <t xml:space="preserve">912302-RESTITUIÇÃO DA RECEITA DE ICMS </t>
  </si>
  <si>
    <t xml:space="preserve">913290-RESTITUIÇÃO DA TAXA DE LIMPEZA PÚBLICA </t>
  </si>
  <si>
    <t xml:space="preserve">92 - RECEITA DE CONTRIBUIÇÕES </t>
  </si>
  <si>
    <t xml:space="preserve">922029-*RESTITUIÇÃO CONTRIBUIÇÃO PARA O CUSTEIO DO SERV. ILUMINAÇÃO PÚBLICA </t>
  </si>
  <si>
    <t xml:space="preserve">93 - RESTITUIÇÃO DA RECEITA PATRIMONIAL </t>
  </si>
  <si>
    <t xml:space="preserve">931101-ALUGUÉIS DE IMÓVEIS </t>
  </si>
  <si>
    <t xml:space="preserve">932501-RESTITUIÇÃO DA REMUNERAÇÃO DE DEPÓSITOS DE RECURSOS VINCULADOS </t>
  </si>
  <si>
    <t xml:space="preserve">95 - DEDUÇÃO PARA FORMAÇÃO DO FUNDEB </t>
  </si>
  <si>
    <t xml:space="preserve">95 - RECEITA INDUSTRIAL </t>
  </si>
  <si>
    <t xml:space="preserve">952029-* RESTITUIÇÃO RECEITA DA INDÚSTRIA EDITORIAL E GRÁFICA </t>
  </si>
  <si>
    <t xml:space="preserve">96 - RESTITUIÇÕES DE RECEITA DE SERVIÇOS </t>
  </si>
  <si>
    <t xml:space="preserve">960013-TAXA DE MATRÍCULA - FUNDO DE APOIO AO ESPORTE-RESTITUIÇÃO </t>
  </si>
  <si>
    <t xml:space="preserve">97 - DEDUÇÃO/RESTITUIÇÃO DE TRANSFERÊNCIAS CORRENTES </t>
  </si>
  <si>
    <t>973007-DEDUÇÃO / RESTITUIÇÃFUNDO DE SOLIDARIEDADE PARA GERAÇÃO DE EMP E RENDA</t>
  </si>
  <si>
    <t xml:space="preserve">99 - DEDUÇÃO/RESTITUIÇÃO DA RECEITA DE OUTRAS RECEITAS CORRENTES </t>
  </si>
  <si>
    <t xml:space="preserve">991102-DEDUÇÃO DA REC. P/ FORMAÇÃO DO FUNDEB MULTAS E JUROS DE MORA DO IPVA </t>
  </si>
  <si>
    <t xml:space="preserve">991103-DEDUÇÃO DA REC. P/ FORMAÇÃO DO FUNDEB MULTAS E JUROS DE MORA DO ITCD </t>
  </si>
  <si>
    <t xml:space="preserve">991123-RESTITUIÇÃO MULTA POR DESCUMPRIMENTO DE OBRIGAÇÃO </t>
  </si>
  <si>
    <t xml:space="preserve">991302-DEDUÇÃO DA REC.P/ FORMAÇÃO DO FUNDEB MULTAS E JM.DÍV. ATIVA DO IPVA </t>
  </si>
  <si>
    <t>991303-DEDUÇÃO DA REC.P/ FORMAÇÃO DO FUNDEB MULTAS E JM DA DÍV. ATIVA DO ITCD</t>
  </si>
  <si>
    <t xml:space="preserve">993102-DEDUÇÃO DA RECEITA P/ FORMAÇÃO DO FUNDEB DA DÍVIDA ATIVA DO IPVA </t>
  </si>
  <si>
    <t xml:space="preserve">993103-DEDUÇÃO DA RECEITA P/ FORMAÇÃO DO FUNDEB DA DÍVIDA ATIVA DO ITCD </t>
  </si>
  <si>
    <t xml:space="preserve">991999-DEMAIS MULTAS - RESTITUIÇÃO </t>
  </si>
  <si>
    <t xml:space="preserve">999002-DEDUÇÃO/RESTITUIÇÃO DA RECEITA DE HONORÁRIOS ADVOCATÍCIOS </t>
  </si>
  <si>
    <t>IPCA</t>
  </si>
  <si>
    <t/>
  </si>
  <si>
    <t xml:space="preserve">1931 - RECEITA DA DÍVIDA ATIVA TRIBUTÁRIA </t>
  </si>
  <si>
    <t xml:space="preserve">1112 - IMPOSTOS SOBRE O PATRIMÔNIO E A RENDA </t>
  </si>
  <si>
    <t xml:space="preserve">1113 - IMPOSTO SOBRE A PRODUÇÃO E A CIRCULAÇÃO </t>
  </si>
  <si>
    <t xml:space="preserve">1121 - TAXAS P/EXERCÍCIO DO PODER DE POLÍCIA </t>
  </si>
  <si>
    <t xml:space="preserve">1122 - TAXAS PELA PRESTAÇÃO DE SERVIÇOS </t>
  </si>
  <si>
    <t xml:space="preserve">1210 - CONTRIBUIÇÕES SOCIAIS </t>
  </si>
  <si>
    <t xml:space="preserve">1220 - CONTRIBUIÇÕES ECONÔMICAS </t>
  </si>
  <si>
    <t xml:space="preserve">1311 - ALUGUÉIS </t>
  </si>
  <si>
    <t xml:space="preserve">1312 - ARRENDAMENTOS </t>
  </si>
  <si>
    <t xml:space="preserve">1315 - TAXA DE OCUPAÇÃO DE IMÓVEIS </t>
  </si>
  <si>
    <t xml:space="preserve">131522-TAXA DE OCUPAÇÃO DE IMÓVEIS- ADM. REGIONAL DO CRUZEIRO </t>
  </si>
  <si>
    <t xml:space="preserve">1319 - OUTRAS RECEITAS IMOBILIÁRIAS </t>
  </si>
  <si>
    <t xml:space="preserve">1321 - JUROS DE TÍTULOS DE RENDA </t>
  </si>
  <si>
    <t xml:space="preserve">1322 - DIVIDENDOS </t>
  </si>
  <si>
    <t xml:space="preserve">1323 - PARTICIPAÇÕES </t>
  </si>
  <si>
    <t xml:space="preserve">1325 - REMUNERAÇÃO DE DEPÓSITOS BANCÁRIOS </t>
  </si>
  <si>
    <t>1328 - REMUNERAÇÃO DOS INVESTIMENTOS DO REGIME PRÓPRIO DE PREVIDÊNCIA DO SERV</t>
  </si>
  <si>
    <t xml:space="preserve">1337 - RECEITA DE CONTRATO DE PERMISSÃO DE USO </t>
  </si>
  <si>
    <t xml:space="preserve">1339 - DEMAIS RECEITAS DE CONCESSÕES E PERMISSÃO </t>
  </si>
  <si>
    <t xml:space="preserve">1390 - OUTRAS RECEITAS PATRIMONIAIS </t>
  </si>
  <si>
    <t xml:space="preserve">1410 - RECEITA DE PRODUÇÃO VEGETAL </t>
  </si>
  <si>
    <t xml:space="preserve">1420 - RECEITA DA PRODUÇÃO ANIMAL E DERIVADOS </t>
  </si>
  <si>
    <t xml:space="preserve">1520 - RECEITA DA INDÚSTRIA DE TRANSFORMAÇÃO </t>
  </si>
  <si>
    <t xml:space="preserve">1600 - RECEITA DE SERVIÇOS </t>
  </si>
  <si>
    <t xml:space="preserve">1721 - TRANSFERÊNCIAS DA UNIÃO </t>
  </si>
  <si>
    <t xml:space="preserve">1724 - TRANSFERÊNCIAS MULTIGOVERNAMENTAIS </t>
  </si>
  <si>
    <t xml:space="preserve">1730 - TRANSFERÊNCIA DE INSTITUIÇÕES PRIVADAS </t>
  </si>
  <si>
    <t xml:space="preserve">1750 - TRANSFERÊNCIAS DE PESSOAS </t>
  </si>
  <si>
    <t xml:space="preserve">1761 - TRANSFERÊNCIAS DE CONVÊNIOS DA UNIÃO E SUAS ENTIDADES </t>
  </si>
  <si>
    <t xml:space="preserve">1762 - TRANSFERÊNCIAS DE CONVÊNIOS DO DISTRITO FEDERAL </t>
  </si>
  <si>
    <t>176202-</t>
  </si>
  <si>
    <t xml:space="preserve">1911 - MULTAS E JUROS DE MORA DOS TRIBUTOS </t>
  </si>
  <si>
    <t xml:space="preserve">1913 - MULTAS E JUROS DE MORA DA DÍVIDA ATIVA DOS TRIBUTOS </t>
  </si>
  <si>
    <t xml:space="preserve">1915 - MULTAS E JUROS DE MORA DA DÍVIDA ATIVA DE OUTRAS RECEITAS </t>
  </si>
  <si>
    <t xml:space="preserve">1918 - MULTAS E JUROS DE MORA DE OUTRAS RECEITAS </t>
  </si>
  <si>
    <t>191824-</t>
  </si>
  <si>
    <t xml:space="preserve">1919 - MULTAS DE OUTRAS ORIGENS </t>
  </si>
  <si>
    <t xml:space="preserve">191935-MULTAS POR DANOS AO MEIO AMBIENTE </t>
  </si>
  <si>
    <t>191972-</t>
  </si>
  <si>
    <t>191973-</t>
  </si>
  <si>
    <t>191974-</t>
  </si>
  <si>
    <t xml:space="preserve">1921 - INDENIZAÇÕES </t>
  </si>
  <si>
    <t xml:space="preserve">1922 - RESTITUIÇÕES </t>
  </si>
  <si>
    <t xml:space="preserve">192207-RECUPERAÇÃO DE DESPESAS DE EXERCÍCIOS ANTERIORES </t>
  </si>
  <si>
    <t xml:space="preserve">1932 - RECEITA DA DÍVIDA ATIVA NÃO TRIBUTÁRIA </t>
  </si>
  <si>
    <t>193282-</t>
  </si>
  <si>
    <t>193286-</t>
  </si>
  <si>
    <t xml:space="preserve">1934 - ENCARGOS DA DÍVIDA ATIVA AJUIZADA </t>
  </si>
  <si>
    <t xml:space="preserve">1990 - RECEITAS DIVERSAS </t>
  </si>
  <si>
    <t xml:space="preserve">2114 - OPERAÇÕES DE CRÉD.INTERNAS - CONTRATUAIS </t>
  </si>
  <si>
    <t xml:space="preserve">211412-OPERAÇÕES DE CRÉD.INTERNAS P/ PROG. PATRULHA RODOVIÁRIA </t>
  </si>
  <si>
    <t xml:space="preserve">2119 - OUTRAS OPERAÇÕES DE CRÉDITO INTERNAS </t>
  </si>
  <si>
    <t xml:space="preserve">211999-OUTRAS OPERAÇÕES DE CRÉDITO INTERNAS </t>
  </si>
  <si>
    <t xml:space="preserve">2123 - OPERAÇÕES DE CRÉD. EXTERNAS RELATIVAS À PROGRAMA DE GOVERNO </t>
  </si>
  <si>
    <t xml:space="preserve">212303-OPERAÇÕES DE CRÉD.IEXTERNAS PARA PROGRAMA DE SANEAMENTO </t>
  </si>
  <si>
    <t>2123 - OPERAÇÕES DE CRÉD.EXTERNAS CONTRATUAIS RELATIVAS À PROGRAMA DE GOVERNO</t>
  </si>
  <si>
    <t>2123 - OPERAÇÕES DE CRÉD.INTERNAS CONTRATUAIS RELATIVAS À PROGRAMA DE GOVERNO</t>
  </si>
  <si>
    <t xml:space="preserve">2219 - ALIENAÇÃO DE OUTROS BENS MÓVEIS </t>
  </si>
  <si>
    <t xml:space="preserve">2225 - ALIENAÇÃO DE IMÓVEIS URBANOS </t>
  </si>
  <si>
    <t xml:space="preserve">2229 - ALIENAÇÃO DE OUTROS BENS IMÓVEIS </t>
  </si>
  <si>
    <t xml:space="preserve">2300 - AMORTIZAÇÕES DE EMPRÉSTIMOS E FINANCIAMENTO </t>
  </si>
  <si>
    <t xml:space="preserve">2450 - TRANSFERÊNCIAS DE PESSOAS </t>
  </si>
  <si>
    <t xml:space="preserve">2471 - TRANSFERÊNCIAS DE CONVÊNIOS DA UNIÃO E SUAS ENTIDADES </t>
  </si>
  <si>
    <t xml:space="preserve">2472 - TRANSFERÊNCIAS DE CONVÊNIOS DO DISTRITO FEDERAL </t>
  </si>
  <si>
    <t xml:space="preserve">7210 - CONTRIBUIÇÕES SOCIAIS </t>
  </si>
  <si>
    <t xml:space="preserve">7600 - RECEITA INTRA-ORÇAMENTÁRIAS DE SERVIÇOS </t>
  </si>
  <si>
    <t xml:space="preserve">7762 - TRANSFERÊNCIAS INTRA-ORÇAMENTÁRIAS DE CONVÊNIOS DO DISTRITO FEDERAL </t>
  </si>
  <si>
    <t xml:space="preserve">79 - OUTRAS RECEITAS INTRA-ORÇAMENTÁRIAS CORRENTES </t>
  </si>
  <si>
    <t xml:space="preserve">791 - MULTAS E JUROS DE MORA </t>
  </si>
  <si>
    <t xml:space="preserve">7912 - MULTAS E JUROS DE MORA DAS CONTRIBUIÇÕES </t>
  </si>
  <si>
    <t>791229-</t>
  </si>
  <si>
    <t xml:space="preserve">8472 - TRANSFERÊNCIAS INTRA-ORÇAMENTÁRIAS DE CONVÊNIOS DO DISTRITO FEDERAL </t>
  </si>
  <si>
    <t xml:space="preserve">9420 - * PASEP </t>
  </si>
  <si>
    <t xml:space="preserve">9430 - * COFINS </t>
  </si>
  <si>
    <t xml:space="preserve">9450 - * IMPOSTO SOBRE SERVIÇOS </t>
  </si>
  <si>
    <t xml:space="preserve">9721 - DEDUÇÃO DE TRANSFERÊNCIAS DA UNIÃO </t>
  </si>
  <si>
    <t xml:space="preserve">9913 - DEDUÇÃO DA RECEITA DE MULTAS E JUROS DE MORA DA DÍVIDA ATIVA </t>
  </si>
  <si>
    <t xml:space="preserve">9112 - DEDUÇÃO DE IMPOSTOS SOBRE O PATRIMÔNIO E A RENDA P/ FORM.FUNDEB </t>
  </si>
  <si>
    <t xml:space="preserve">9113 - DEDUÇÃO DE IMPOSTO S/PRODUÇÃO E A CIRCULAÇÃO P/ FORMAÇÃO DO FUNDEB </t>
  </si>
  <si>
    <t xml:space="preserve">9122 - RESTITUIÇÃO DE IMPOSTOS SOBRE O PATRIMÔNIO E A RENDA </t>
  </si>
  <si>
    <t xml:space="preserve">9123 - RESTITUIÇÃO DE IMPOSTOS SOBRE A PRODUÇÃO E A CIRCULAÇÃO </t>
  </si>
  <si>
    <t xml:space="preserve">9132 - RESTITUIÇÃO DAS TAXAS PELA PRESTAÇÃO DE SERVIÇOS </t>
  </si>
  <si>
    <t xml:space="preserve">9220 - CONTRIBUIÇÕES ECONÔMICAS </t>
  </si>
  <si>
    <t xml:space="preserve">9311 - ALUGUÉIS </t>
  </si>
  <si>
    <t xml:space="preserve">9325 - RESTITUIÇÃO DA REMUNERAÇÃO DE DEPÓSITOS BANCÁRIOS </t>
  </si>
  <si>
    <t xml:space="preserve">9511 - DEDUÇÃO DE IMPOSTOS PARA FORMAÇÃO DO FUNDEB </t>
  </si>
  <si>
    <t xml:space="preserve">9517 - DEDUÇÃO DE TRANSFERÊNCIAS CORRENTES PARA FORMAÇÃO DO FUNDEF </t>
  </si>
  <si>
    <t xml:space="preserve">9519 - DEDUÇÃO DE OUTRAS RECEITAS CORRENTES PARA FORMAÇÃO DO FUNDEB </t>
  </si>
  <si>
    <t xml:space="preserve">9520 - RECEITA DA INDÚSTRIA DE TRANSFORMAÇÃO </t>
  </si>
  <si>
    <t xml:space="preserve">9600 - RESTITUIÇÕES DE RECEITA DE SERVIÇOS </t>
  </si>
  <si>
    <t xml:space="preserve">9730 - DEDUÇÃO DE TRANSFERÊNCIAS DE INSTITUIÇÕES PRIVADAS </t>
  </si>
  <si>
    <t xml:space="preserve">9911 - DEDUÇÃO/RESTITUIÇÃO DA RECEITA DE MULTAS E JUROS DE MORA DOS TRIBUTOS </t>
  </si>
  <si>
    <t xml:space="preserve">9919 - RESTITUIÇÃO DE MULTAS DE OUTRAS ORIGENS </t>
  </si>
  <si>
    <t xml:space="preserve">9931 - DEDUÇÃO/RESTITUIÇÃO DA RECEITA DA DÍVIDA ATIVA TRIBUTÁRIA </t>
  </si>
  <si>
    <t xml:space="preserve">9990 - DEDUÇÃO/REC. DE HONORÁRIOS ADVOCATÍCIOS </t>
  </si>
  <si>
    <t>DIF.</t>
  </si>
  <si>
    <t>16001303-SERVIÇOS ESPECIAIS PM/BOMBEIROS</t>
  </si>
  <si>
    <t>191975-</t>
  </si>
  <si>
    <t>19197500-MULTA POR DESCUMPRIMENTO DE OBRIGAÇÃO NÃO TRIBUTÁRIA</t>
  </si>
  <si>
    <t>21141301-CEF</t>
  </si>
  <si>
    <t>760052-</t>
  </si>
  <si>
    <t>2009 a 2012</t>
  </si>
  <si>
    <t>Variação</t>
  </si>
  <si>
    <t>fte</t>
  </si>
  <si>
    <t>2008/2009</t>
  </si>
  <si>
    <t>2009/2010</t>
  </si>
  <si>
    <t>2010/2011</t>
  </si>
  <si>
    <t>2012/2011</t>
  </si>
  <si>
    <t>11120201-IMPOSTO SOBRE A PROPR.PRED. TERRIT. URBANA</t>
  </si>
  <si>
    <t>11120202-IPTU - PARCELAMENTO DÉBITO NÃO INSC. DIVIDA ATIVA TRIBUTÁRIA</t>
  </si>
  <si>
    <t>11120203-IPTU - NOTIFICAÇÃO</t>
  </si>
  <si>
    <t>11120204-IPTU - LEI COMPLEMENTAT 52/97 - SINAL</t>
  </si>
  <si>
    <t>11120205-IPTU - LEI COMPLEMNETAR 52/97 - PARCELAMENTO</t>
  </si>
  <si>
    <t>11120424-PESSOAS JURÍDICAS</t>
  </si>
  <si>
    <t>11120425-PESSOAS FÍSICAS</t>
  </si>
  <si>
    <t>11120431-IRRF SOBRE RENDIMENTOS DO TRABALHO</t>
  </si>
  <si>
    <t>11120501-IMPOSTO SOBRE A PROPRIEDADE DE VEÍCULOS AUTOM</t>
  </si>
  <si>
    <t>11120502-IPVA - PARC.DE DÉBITO NÃO INSC. EM DÍVIDA ATIVA TRIBUTÁRIA</t>
  </si>
  <si>
    <t>11120701-IMPOSTO TRANSMISSÃO CAUSA MORTIS E DOAÇÃO BEM</t>
  </si>
  <si>
    <t>11120702-ITCD - PARCELAMENTO DE DÉBITO NÃO INSC.EM DAT</t>
  </si>
  <si>
    <t>11120703-ITCD - LC 52/97 - SINAL</t>
  </si>
  <si>
    <t>11120704-ITCD - LC 52/97 - PARCELAMENTO</t>
  </si>
  <si>
    <t>11120801-ITBI - NORMAL</t>
  </si>
  <si>
    <t>11120802-ITBI - PARCELAMENTO DE DÉBITO NÃO INSC.EM DAT</t>
  </si>
  <si>
    <t>11120803-ITBI - LC 52/97 - SINAL</t>
  </si>
  <si>
    <t>11120804-ITBI - LC 52/97 - PARCELAMENTO</t>
  </si>
  <si>
    <t>11130201-ICMS NORMAL</t>
  </si>
  <si>
    <t>11130203-ICMS IMPORTAÇÃO</t>
  </si>
  <si>
    <t>11130204-ICMS SUBSTITUIÇÃO TRIBUTÁRIA NO DF</t>
  </si>
  <si>
    <t>11130205-ICMS ENERGIA ELÉTRICA</t>
  </si>
  <si>
    <t>11130207-ICMS TRANSPORTES E COMUNICAÇÕES</t>
  </si>
  <si>
    <t>11130208-ICMS SUBSTITUIÇÃO TRIBUTÁRIA FORA DO DF</t>
  </si>
  <si>
    <t>11130218-ICMS NOTIFICAÇÃO E AUTOS DE INFRAÇÃO</t>
  </si>
  <si>
    <t>11130219-ICMS PARCELAMENTO</t>
  </si>
  <si>
    <t>11130220-ICMS ANTECIPAÇÃO</t>
  </si>
  <si>
    <t>11130223-ICMS - LC 52/97 - SINAL</t>
  </si>
  <si>
    <t>11130224-ICMS - LC 52/97 - PARCELAMENTO</t>
  </si>
  <si>
    <t>11130501-IMPOSTO S/SERVIÇOS DE QUALQUER NATUREZA</t>
  </si>
  <si>
    <t>11130502-ISS AUTONÔMOS</t>
  </si>
  <si>
    <t>11130503-ISS RETENÇÃO</t>
  </si>
  <si>
    <t>11130505-ISS PARCELAMENTO</t>
  </si>
  <si>
    <t>11130506-ISS NOTIFICAÇÃO E AUTUAÇÃO</t>
  </si>
  <si>
    <t>11130507-ISS SUBSTITUIÇÃO TRIBUTÁRIA</t>
  </si>
  <si>
    <t>11130508-ISS - LC 52/97 - SINAL</t>
  </si>
  <si>
    <t>11130509-ISS - LC 52/97 - PARCELAMENTO</t>
  </si>
  <si>
    <t>11130510-ISS SUBSTITUIÇÃO TRIBUTÁRIA - RETENÇÃO PELAS UNIDAD</t>
  </si>
  <si>
    <t>11130510-ISS SUBSTITUIÇÃO TRIBUTÁRIA - RETENÇÃO PELAS UNIDADES</t>
  </si>
  <si>
    <t>11130512-ISS SUBSTITUIÇÃO TRIBUTÁRIA - RETENÇÃO PELA STN GOVERNO FEDERAL</t>
  </si>
  <si>
    <t>11130515-ISS - EMPRESA DE PEQUENO PORTE</t>
  </si>
  <si>
    <t>11130517-ISS - IMPORTAÇÃO</t>
  </si>
  <si>
    <t>11130518-ISS INCENTIVADO - PRÓ DF II</t>
  </si>
  <si>
    <t>11130519-ISS SOCIEDADES UNIPROFISSIONAIS</t>
  </si>
  <si>
    <t>11130601-IMPOSTO SIMPLES - LEI FEDERAL 9317/96</t>
  </si>
  <si>
    <t>11130602-IMPOSTO SIMPLES - MICRO EMPRESA</t>
  </si>
  <si>
    <t>11130603-IMPOSTO SIMPLES CANDANGO</t>
  </si>
  <si>
    <t>11130604-SIMPLES CANDANGO - LC 52/97 (SINAL)</t>
  </si>
  <si>
    <t>11130607-ICMS SIMPLES NACIONAL (LEI COMPL.FEDERAL123/2006)</t>
  </si>
  <si>
    <t>11130608-ISS SIMPLES NACIONAL (LEI COMPL.FEDERAL123/2006)</t>
  </si>
  <si>
    <t>11130609-IMPOSTO SIMPLES NACIONAL</t>
  </si>
  <si>
    <t>11211700-TAXA DE FISCALIZAÇÃO DE VIGILÂNCIA SANITÁRIA</t>
  </si>
  <si>
    <t>11212101-TAXA DE LIÇENÇA PRÉVIA</t>
  </si>
  <si>
    <t>11212102-TAXA DE LIÇENÇA DE INSTALAÇÃO</t>
  </si>
  <si>
    <t>11212103-TAXA DE LIÇENÇA DE OPERAÇÃO</t>
  </si>
  <si>
    <t>11212501-ADMINISTRAÇÃO REGIONAL DE BRASÍLIA</t>
  </si>
  <si>
    <t>11212502-ADMINISTRAÇÃO REGIONAL DO GAMA</t>
  </si>
  <si>
    <t>11212503-ADMINISTRAÇÃO REGIONAL DE TAGUATINGA</t>
  </si>
  <si>
    <t>11212504-ADMINISTRAÇÃO REGIONAL DE BRAZLÂNDIA</t>
  </si>
  <si>
    <t>11212505-ADMINISTRAÇÃO REGIONAL DE SOBRADINHO</t>
  </si>
  <si>
    <t>11212506-ADMINISTRAÇÃO REGIONAL DE PLANALTINA</t>
  </si>
  <si>
    <t>11212507-ADMINISTRAÇÃO REGIONAL DO PARANOÁ</t>
  </si>
  <si>
    <t>11212508-ADMINISTRAÇÃO REGIONAL DO NÚCLEO BANDEIRANTE</t>
  </si>
  <si>
    <t>11212509-ADMINISTRAÇÃO REGIONAL DA CEILÂNDIA</t>
  </si>
  <si>
    <t>11212510-ADMINISTRAÇÃO REGIONAL DO GUARÁ</t>
  </si>
  <si>
    <t>11212511-ADMINISTRAÇÃO REGIONAL DO CRUZEIRO</t>
  </si>
  <si>
    <t>11212512-ADMINISTRAÇÃO REGIONAL DE SAMAMBAIA</t>
  </si>
  <si>
    <t>11212513-ADMINISTRAÇÃO REGIONAL DE SANTA MARIA</t>
  </si>
  <si>
    <t>11212514-ADMINISTRAÇÃO REGIONAL DE SÃO SEBASTIÃO</t>
  </si>
  <si>
    <t>11212515-ADMINISTRAÇÃO REGIONAL DO RECANTO DAS EMAS</t>
  </si>
  <si>
    <t>11212516-ADMINISTRAÇÃO REGIONAL DO LAGO SUL</t>
  </si>
  <si>
    <t>11212517-ADMINISTRAÇÃO REGIONAL DO RIACHO FUNDO</t>
  </si>
  <si>
    <t>11212518-ADMINISTRAÇÃO REGIONAL DO LAGO NORTE</t>
  </si>
  <si>
    <t>11212519-ADMINISTRAÇÃO REGIONAL DE CANDANGOLÂNDIA</t>
  </si>
  <si>
    <t>11212520-ADMINISTRAÇÃO REGIONAL DE ÁGUAS CLARAS</t>
  </si>
  <si>
    <t>11212521-ADMINISTRAÇÃO REGIONAL DO RIACHO FUNDO II</t>
  </si>
  <si>
    <t>11212522-ADMINISTRAÇÃO REGIONAL DO SUDOESTE/OCTOGONAL</t>
  </si>
  <si>
    <t>11212523-ADMINISTRAÇÃO REGIONAL DO VARJÃO</t>
  </si>
  <si>
    <t>11212526-ADMINISTRAÇÃO REGIONAL DO PARQUE WAY</t>
  </si>
  <si>
    <t>11212527-ADMINISTRAÇÃO REGIONAL DO SETOR COMPLEMENTAR DE INDUSTRIA E ABASTECIM</t>
  </si>
  <si>
    <t>11212528-ADMINISTRAÇÃO REGIONAL DE SOBRADINHO II</t>
  </si>
  <si>
    <t>11212529-ADMINISTRAÇÃO REGIONAL DO JARDIM BOTÂNICO</t>
  </si>
  <si>
    <t>11212530-ADMINISTRAÇÃO REGIONAL DE ITAPOÃ</t>
  </si>
  <si>
    <t>11212531-ADMINISTRAÇÃO REGIONAL DO SETOR DE INDUSTRIA E ABASTECIME</t>
  </si>
  <si>
    <t>11212601-ADMINISTRAÇÃO REGIONAL DE BRASÍLIA</t>
  </si>
  <si>
    <t>11212602-ADMINISTRAÇÃO REGIONAL DO GAMA</t>
  </si>
  <si>
    <t>11212603-ADMINISTRAÇÃO REGIONAL DE TAGUATINGA</t>
  </si>
  <si>
    <t>11212604-ADMINISTRAÇÃO REGIONAL DE BRAZLÂNDIA</t>
  </si>
  <si>
    <t>11212605-ADMINISTRAÇÃO REGIONAL DE SOBRADINHO</t>
  </si>
  <si>
    <t>11212606-ADMINISTRAÇÃO REGIONAL DE PLANALTINA</t>
  </si>
  <si>
    <t>11212607-ADMINISTRAÇÃO REGIONAL DO PARANOÁ</t>
  </si>
  <si>
    <t>11212608-ADMINISTRAÇÃO REGIONAL DO NÚCLEO BANDEIRANTE</t>
  </si>
  <si>
    <t>11212609-ADMINISTRAÇÃO REGIONAL DA CEILÂNDIA</t>
  </si>
  <si>
    <t>11212610-ADMINISTRAÇÃO REGIONAL DO GUARÁ</t>
  </si>
  <si>
    <t>11212611-ADMINISTRAÇÃO REGIONAL DO CRUZEIRO</t>
  </si>
  <si>
    <t>11212612-ADMINISTRAÇÃO REGIONAL DE SAMAMBAIA</t>
  </si>
  <si>
    <t>11212613-ADMINISTRAÇÃO REGIONAL DE SANTA MARIA</t>
  </si>
  <si>
    <t>11212614-ADMINISTRAÇÃO REGIONAL DE SÃO SEBASTIÃO</t>
  </si>
  <si>
    <t>11212615-ADMINISTRAÇÃO REGIONAL DO RECANTO DAS EMAS</t>
  </si>
  <si>
    <t>11212616-ADMINISTRAÇÃO REGIONAL DO LAGO SUL</t>
  </si>
  <si>
    <t>11212617-ADMINISTRAÇÃO REGIONAL DO RIACHO FUNDO</t>
  </si>
  <si>
    <t>11212618-ADMINISTRAÇÃO REGIONAL DO LAGO NORTE</t>
  </si>
  <si>
    <t>11212619-ADMINISTRAÇÃO REGIONAL DE CANDANGOLÂNDIA</t>
  </si>
  <si>
    <t>11212620-ADMINISTRAÇÃO REGIONAL DE ÁGUAS CLARAS</t>
  </si>
  <si>
    <t>11212622-ADMINISTRAÇÃO REGIONAL DO SUDOESTE/OCTOGONAL</t>
  </si>
  <si>
    <t>11212625-ADMINISTRAÇÃO REGIONAL DO SETOR COMPLEMENTAR DE INDUSTRIA E ABASTECIM</t>
  </si>
  <si>
    <t>11212626-ADMINISTRAÇÃO REGIONAL DE SOBRADINHO II</t>
  </si>
  <si>
    <t>11212629-ADMINISTRAÇÃO REGIONAL DO SETOR DE INDUSTRIA E ABASTECIME</t>
  </si>
  <si>
    <t>11212630-TAXA DE PUBLICIDADE COMERCIAL - LCF 52/97 COMP. PREC. SINAL</t>
  </si>
  <si>
    <t>11212901-ADMINISTRAÇÃO REGIONAL DE BRASÍLIA</t>
  </si>
  <si>
    <t>11212902-ADMINISTRAÇÃO REGIONAL DO GAMA</t>
  </si>
  <si>
    <t>11212903-ADMINISTRAÇÃO REGIONAL DE TAGUATINGA</t>
  </si>
  <si>
    <t>11212904-ADMINISTRAÇÃO REGIONAL DE BRAZLÂNDIA</t>
  </si>
  <si>
    <t>11212905-ADMINISTRAÇÃO REGIONAL DE SOBRADINHO</t>
  </si>
  <si>
    <t>11212906-ADMINISTRAÇÃO REGIONAL DE PLANALTINA</t>
  </si>
  <si>
    <t>11212907-ADMINISTRAÇÃO REGIONAL DO PARANOÁ</t>
  </si>
  <si>
    <t>11212908-ADMINISTRAÇÃO REGIONAL DO NÚCLEO BANDEIRANTE</t>
  </si>
  <si>
    <t>11212909-ADMINISTRAÇÃO REGIONAL DA CEILÂNDIA</t>
  </si>
  <si>
    <t>11212910-ADMINISTRAÇÃO REGIONAL DO GUARÁ</t>
  </si>
  <si>
    <t>11212911-ADMINISTRAÇÃO REGIONAL DO CRUZEIRO</t>
  </si>
  <si>
    <t>11212912-ADMINISTRAÇÃO REGIONAL DE SAMAMBAIA</t>
  </si>
  <si>
    <t>11212913-ADMINISTRAÇÃO REGIONAL DE SANTA MARIA</t>
  </si>
  <si>
    <t>11212914-ADMINISTRAÇÃO REGIONAL DE SÃO SEBASTIÃO</t>
  </si>
  <si>
    <t>11212915-ADMINISTRAÇÃO REGIONAL DO RECANTO DAS EMAS</t>
  </si>
  <si>
    <t>11212916-ADMINISTRAÇÃO REGIONAL DO LAGO SUL</t>
  </si>
  <si>
    <t>11212917-ADMINISTRAÇÃO REGIONAL DO RIACHO FUNDO</t>
  </si>
  <si>
    <t>11212918-ADMINISTRAÇÃO REGIONAL DO LAGO NORTE</t>
  </si>
  <si>
    <t>11212919-ADMINISTRAÇÃO REGIONAL DE CANDANGOLÂNDIA</t>
  </si>
  <si>
    <t>11212920-ADMINISTRAÇÃO REGIONAL DE ÁGUAS CLARAS</t>
  </si>
  <si>
    <t>11212921-ADMINISTRAÇÃO REGIONAL DO RIACHO FUNDO II</t>
  </si>
  <si>
    <t>11212922-ADMINISTRAÇÃO REGIONAL DO SUDOESTE/OCTOGONAL</t>
  </si>
  <si>
    <t>11212923-ADMINISTRAÇÃO REGIONAL DO VARJÃO</t>
  </si>
  <si>
    <t>11212924-ADMINISTRAÇÃO REGIONAL DO PARQUE WAY</t>
  </si>
  <si>
    <t>11212925-ADMINISTRAÇÃO REGIONAL DO SETOR COMPLEMENTAR DE INDUSTRIA E ABASTECIM</t>
  </si>
  <si>
    <t>11212926-ADMINISTRAÇÃO REGIONAL DE SOBRADINHO II</t>
  </si>
  <si>
    <t>11212928-ADMINISTRAÇÃO REGIONAL DE ITAPOÃ</t>
  </si>
  <si>
    <t>11212929-ADMINISTRAÇÃO REGIONAL DO SETOR DE INDUSTRIA E ABASTECIME</t>
  </si>
  <si>
    <t>11213101-ADMINISTRAÇÃO REGIONAL DE BRASÍLIA</t>
  </si>
  <si>
    <t>11213102-ADMINISTRAÇÃO REGIONAL DO GAMA</t>
  </si>
  <si>
    <t>11213103-ADMINISTRAÇÃO REGIONAL DE TAGUATINGA</t>
  </si>
  <si>
    <t>11213104-ADMINISTRAÇÃO REGIONAL DE BRAZLÂNDIA</t>
  </si>
  <si>
    <t>11213105-ADMINISTRAÇÃO REGIONAL DE SOBRADINHO</t>
  </si>
  <si>
    <t>11213106-ADMINISTRAÇÃO REGIONAL DE PLANALTINA</t>
  </si>
  <si>
    <t>11213107-ADMINISTRAÇÃO REGIONAL DO PARANOÁ</t>
  </si>
  <si>
    <t>11213108-ADMINISTRAÇÃO REGIONAL DO NÚCLEO BANDEIRANTE</t>
  </si>
  <si>
    <t>11213109-ADMINISTRAÇÃO REGIONAL DA CEILÂNDIA</t>
  </si>
  <si>
    <t>11213110-ADMINISTRAÇÃO REGIONAL DO GUARÁ</t>
  </si>
  <si>
    <t>11213111-ADMINISTRAÇÃO REGIONAL DO CRUZEIRO</t>
  </si>
  <si>
    <t>11213112-ADMINISTRAÇÃO REGIONAL DE SAMAMBAIA</t>
  </si>
  <si>
    <t>11213113-ADMINISTRAÇÃO REGIONAL DE SANTA MARIA</t>
  </si>
  <si>
    <t>11213114-ADMINISTRAÇÃO REGIONAL DE SÃO SEBASTIÃO</t>
  </si>
  <si>
    <t>11213115-ADMINISTRAÇÃO REGIONAL DO RECANTO DAS EMAS</t>
  </si>
  <si>
    <t>11213116-ADMINISTRAÇÃO REGIONAL DO LAGO SUL</t>
  </si>
  <si>
    <t>11213117-ADMINISTRAÇÃO REGIONAL DO RIACHO FUNDO</t>
  </si>
  <si>
    <t>11213118-ADMINISTRAÇÃO REGIONAL DO LAGO NORTE</t>
  </si>
  <si>
    <t>11213119-ADMINISTRAÇÃO REGIONAL DE CANDANGOLÂNDIA</t>
  </si>
  <si>
    <t>11213120-ADMINISTRAÇÃO REGIONAL DE ÁGUAS CLARAS</t>
  </si>
  <si>
    <t>11213121-ADMINISTRAÇÃO REGIONAL DO RIACHO FUNDO II</t>
  </si>
  <si>
    <t>11213122-ADMINISTRAÇÃO REGIONAL DO SUDOESTE/OCTOGONAL</t>
  </si>
  <si>
    <t>11213123-ADMINISTRAÇÃO REGIONAL DO VARJÃO</t>
  </si>
  <si>
    <t>11213124-ADMINISTRAÇÃO REGIONAL DO PARQUE WAY</t>
  </si>
  <si>
    <t>11213125-ADMINISTRAÇÃO REGIONAL DO SETOR COMPLEMENTAR DE INDUSTRIA E ABASTECIM</t>
  </si>
  <si>
    <t>11213126-ADMINISTRAÇÃO REGIONAL DE SOBRADINHO II</t>
  </si>
  <si>
    <t>11213129-ADMINISTRAÇÃO REGIONAL DO SETOR DE INDUSTRIA E ABASTECIME</t>
  </si>
  <si>
    <t>11213130-TAXA DE UTILIZAÇÃO DE ÁREA DE DOM.PUBL. - LCF 52/97 COMP. PREC. SINAL</t>
  </si>
  <si>
    <t>11213200-TAXA DE APROVAÇÃO DO PROJETO DE CONSTRUÇÃO CIVIL</t>
  </si>
  <si>
    <t>11214100-TAXA DE FISCALIZAÇÃO SOBRE SERV PÚBL. DE ABAST. DE ÁGUA E SANEAMENT</t>
  </si>
  <si>
    <t>11214200-TAXA DE DE FISCALIZAÇÃO DO USO DOS RECURSOS HIDRICOS</t>
  </si>
  <si>
    <t>11214400-TAXA DE FUNCIONAMENTO DE ESTABELECIMENTO</t>
  </si>
  <si>
    <t>11214500-TAXA DE EXECUÇÃO DE OBRAS - TEO</t>
  </si>
  <si>
    <t>11220500-TAXA DE EXPEDIENTE</t>
  </si>
  <si>
    <t>11220900-TAXA DE VISTORIA DE ESTABELECIMENTOS - SID</t>
  </si>
  <si>
    <t>11222900-TAXA DE FISCALIZAÇÃO,PREVENÇÃO E EXTINÇÃO DE INCÊNDIO E PÂNICO</t>
  </si>
  <si>
    <t>11229001-TAXA LIMPEZA PÚBLICA - NORMAL</t>
  </si>
  <si>
    <t>11229002-TAXA LIMPEZA PÚBLICA - NOTIFICAÇÃO</t>
  </si>
  <si>
    <t>11229003-TLP PARCELAMENTO DÉBITO NÃO INSCRITO EM DAT</t>
  </si>
  <si>
    <t>11229004-TLP - LC 52/97 - SINAL PRECATÓRIO</t>
  </si>
  <si>
    <t>11229005-TLP - LC 52/97 - PARCELAMENTO</t>
  </si>
  <si>
    <t>12102901-CONTRIBUIÇÃO SERVIDOR - ATIVO CIVIL EM LICENÇA</t>
  </si>
  <si>
    <t>12102907-CONTRIBUIÇÃO DO SERVIDOR ATIVO PARA O REGIME PRÓPRIO DE PREVIDÊNCIA</t>
  </si>
  <si>
    <t>12102908-CONTRIBUIÇÃO DE SERVIDOR ATIVO MILITAR</t>
  </si>
  <si>
    <t>12102909-CONTRIBUIÇÃO DE SERVIDOR INATIVO PARA REGIME PRÓPRIO DE PREVIDÊNCIA</t>
  </si>
  <si>
    <t>12102910-CONTRIBUIÇÃO DE SERVIDOR INATIVO MILITAR</t>
  </si>
  <si>
    <t>12102911-CONTRIBUIÇÃO DE PENSIONISTA PARA O REGIME PRÓPRIO DE PREVIDÊNCIA</t>
  </si>
  <si>
    <t>12102912-CONTRIBUIÇÃO DE PENSIONISTA MILITAR</t>
  </si>
  <si>
    <t>12102916-CONTRIBUIÇÃO DE SERVIDOR ATIVO DA CÂMARA LEGISLATIVA DO DF</t>
  </si>
  <si>
    <t>12102917-CONTRIBUIÇÃO DE SERVIDOR ATIVO DO TRIBUNAL DE CONTAS DO DF</t>
  </si>
  <si>
    <t>12102918-CONTRIBUIÇÃO DE SERVIDOR INATIVO DA CÂMARA LEGISLATIVA DO DF</t>
  </si>
  <si>
    <t>12102919-CONTRIBUIÇÃO DE SERVIDOR INATIVO DO TRIBUNAL DE CONTAS DO DF</t>
  </si>
  <si>
    <t>12102920-CONTRIBUIÇÃO DE PENSIONISTA DA CÂMARA LEGISLATIVA DO DF</t>
  </si>
  <si>
    <t>12102921-CONTRIBUIÇÃO DE PENSIONISTA DO TRIBUNAL DE CONTAS DO DF</t>
  </si>
  <si>
    <t>12102999-OUTRAS CONTRIBUIÇÕES DO SERVIDOR PARA O RPPS</t>
  </si>
  <si>
    <t>12200304-CONTRIBUIÇÃO PARA O PROGRAMA DE BOLSA UNIVERSITÁRIA</t>
  </si>
  <si>
    <t>12200305-RECURSOS DE REG.SIMP.DE TRIB.FORN.ALIM. E BEBIDAS EM BARES, REST</t>
  </si>
  <si>
    <t>12200306-REGIME ESPECIAL DE APURAÇÃO - REA - ICMS</t>
  </si>
  <si>
    <t>12202900-CONTRIBUIÇÃO PARA O CUSTEIO DO SERV. ILUMINAÇÃO PÚBLICA</t>
  </si>
  <si>
    <t>13110101-BANCA DE JORNAIS</t>
  </si>
  <si>
    <t>13110102-REC. UTILIZ. ESPAÇO LOGR. PUB. E USO ÁREA PÚB</t>
  </si>
  <si>
    <t>13110103-ALUGUÉIS - SECRETARIA DE EDUCAÇÃO</t>
  </si>
  <si>
    <t>13110104-CENTRO POLIESPORTIVO AYRTON SENNA - FAE</t>
  </si>
  <si>
    <t>13110105-ALUGUÉIS - FUNDO DE APOIO AO ESPORTE</t>
  </si>
  <si>
    <t>13110106-USO DE ÁREA DO ALBERGUE DA JUVENTUDE - SETUR</t>
  </si>
  <si>
    <t>13110107-USO DE ÁREA DO CAMPING - SETUR</t>
  </si>
  <si>
    <t>13110108-USO DE ÁREA DE PILOTAGEM DE ULTRALEVE - SETUR</t>
  </si>
  <si>
    <t>13110109-USO DO CENTRO DE CONVENÇÕES</t>
  </si>
  <si>
    <t>13110109-USO DO CENTRO DE CONVENÇÕES - BRASILIATUR</t>
  </si>
  <si>
    <t>13110110-USO DO PAVILHÃO DE FEIRAS E EXPOSIÇÕES - SETUR</t>
  </si>
  <si>
    <t>13110115-ALUGUÉIS - ADM. REGIONAL DA CEILÂNDIA</t>
  </si>
  <si>
    <t>13110117-TAXA DE USO DA ÁREA DA CASA DE CHÁ -SETUR</t>
  </si>
  <si>
    <t>13110199-OUTRAS RECEITAS DE ALUGUÉIS DE IMÓVEIS URBANOS</t>
  </si>
  <si>
    <t>13110701-ESTAÇÃO RODOVIÁRIA</t>
  </si>
  <si>
    <t>13110702-ESTAÇÃO RODOFERROVIÁRIA</t>
  </si>
  <si>
    <t>13110703-TERMINAIS RODOVIÁRIOS DAS CIDADES SATÉLITES</t>
  </si>
  <si>
    <t>13119900-OUTROS RECEITAS DE ALUGUÉIS</t>
  </si>
  <si>
    <t>13120100-ARRENDAMENTOS DO FUNDO DE AVAL DO DF</t>
  </si>
  <si>
    <t>13120200-ARRENDAMENTOS DO FUNDO DE DESENV.RURAL DO DF</t>
  </si>
  <si>
    <t>13150100-TAXA DE OCUPAÇÃO DE IMÓVEIS SEC. AGRICULTURA</t>
  </si>
  <si>
    <t>13150200-TAXA DE OCUPAÇÃO DE IMÓVEIS- DER</t>
  </si>
  <si>
    <t>13150300-TAXA DE OCUPAÇÃO DE IMÓVEIS- SETUR</t>
  </si>
  <si>
    <t>13150400-TAXA DE OCUPAÇÃO DE IMÓVEIS- IDHAB</t>
  </si>
  <si>
    <t>13150600-TAXA DE OCUPAÇÃO DE IMÓVEIS- ADM. REGIONAL DE BRASÍLIA</t>
  </si>
  <si>
    <t>13150700-TAXA DE OCUPAÇÃO DE IMÓVEIS- ADM. REGIONAL DO GAMA</t>
  </si>
  <si>
    <t>13150800-TAXA DE OCUPAÇÃO DE IMÓVEIS- ADM. REGIONAL DE TAGUATINGA</t>
  </si>
  <si>
    <t>13150900-TAXA DE OCUPAÇÃO DE IMÓVEIS- ADM. REGIONAL DE BRAZLÃNDIA</t>
  </si>
  <si>
    <t>13151100-TAXA DE OCUPAÇÃO DE IMÓVEIS- ADM. REGIONAL DE PLANALTINA</t>
  </si>
  <si>
    <t>13151200-TAXA DE OCUPAÇÃO DE IMÓVEIS- ADM. REGIONAL DO NÚCLEO BANDEIRANTE</t>
  </si>
  <si>
    <t>13151300-TAXA DE OCUPAÇÃO DE IMÓVEIS- ADM. REGIONAL DO GUARÁ</t>
  </si>
  <si>
    <t>13151400-TAXA DE OCUPAÇÃO DE IMÓVEIS- ADM. REGIONAL DE CANDANGOLÂNDIA</t>
  </si>
  <si>
    <t>13151500-TAXA DE OCUPAÇÃO DE IMÓVEIS- POLÍCIA MILITAR DO DF</t>
  </si>
  <si>
    <t>13151700-TAXA DE OCUPAÇÃO DE IMÓVEIS- SEPLAG</t>
  </si>
  <si>
    <t>13151800-TAXA DE OCUPAÇÃO DE IMÓVEIS- ADM. REGIONAL DE SOBRADINHO</t>
  </si>
  <si>
    <t>13151900-TAXA DE OCUPAÇÃO DE IMÓVEIS- ADM. REGIONAL DE CEILÂNDIA</t>
  </si>
  <si>
    <t>13152000-TAXA DE OCUPAÇÃO DE IMÓVEIS- ADM. REGIONAL DE AGUAS CLARAS</t>
  </si>
  <si>
    <t>13152100-TAXA DE OCUPAÇÃO DE IMÓVEIS- ADM. REGIONAL DE AGUAS CLARAS</t>
  </si>
  <si>
    <t>13152200-TAXA DE OCUPAÇÃO DE IMÓVEIS- ADM. REGIONAL DO CRUZEIRO</t>
  </si>
  <si>
    <t>13152500-TAXA DE OCUPAÇÃO DE IMÓVEIS- ADM. REGIONAL DE SÃO SEBASTIÃO</t>
  </si>
  <si>
    <t>13153300-TAXA DE OCUPAÇÃO DE IMÓVEIS- ADM. REGIONAL DO VARJÃO</t>
  </si>
  <si>
    <t>13153400-TAXA DE OCUPAÇÃO DE IMÓVEIS- ADM. REGIONAL PARK WAY</t>
  </si>
  <si>
    <t>13154000-TAXA DE OCUPAÇÃO DE IMÓVEIS- SECRETARIA DE TRANSPORTES</t>
  </si>
  <si>
    <t>13159900-OUTRAS TAXAS DE OCUPAÇÃO DE IMÓVEIS</t>
  </si>
  <si>
    <t>13190000-OUTRAS RECEITAS IMOBILIÁRIAS</t>
  </si>
  <si>
    <t>13211200-EMPRESAS NÃO FINANCEIRAS</t>
  </si>
  <si>
    <t>13211300-PARTICIPAÇÕES MINORITÁRIAS</t>
  </si>
  <si>
    <t>13220100-BANCOS</t>
  </si>
  <si>
    <t>13220200-EMPRESAS</t>
  </si>
  <si>
    <t>13230000-PARTICIPAÇÕES</t>
  </si>
  <si>
    <t>13250102-REMUNERAÇÃO DE DEPÓSITOS BANCÁRIOS - FUNDEB</t>
  </si>
  <si>
    <t>13250103-REMUNERAÇÃO DE DEPÓSITOS BANCÁRIOS DE RECURSOS VINCULADOS- SUS</t>
  </si>
  <si>
    <t>13250109-REMUNERAÇÃO DE DEPÓSITOS BANCÁRIOS - CIDE</t>
  </si>
  <si>
    <t>13250110-REMUNERAÇÃO DE DEPÓSITOS BANCÁRIOS - FUNDO NACIONAL DE ASSISTÊNCIA SO</t>
  </si>
  <si>
    <t>13250111-REMUMERAÇÃO DEP.BANCÁRIOS - FUNDO DE SAÚDE DA PMDF</t>
  </si>
  <si>
    <t>13250112-REM. DEP.BANCÁRIOS- FUNDO DE SAÚDE DO CBMDF</t>
  </si>
  <si>
    <t>13250113-REM.DEP.BANCÁRIOS - FUNDEFE</t>
  </si>
  <si>
    <t>13250114-REM.DEP.BANCÁRIOS - FUNAM</t>
  </si>
  <si>
    <t>13250115-REM.DEP.BANCÁRIOS - FUNPAD</t>
  </si>
  <si>
    <t>13250115-REM.DEP.BANCÁRIOS - FUNPC</t>
  </si>
  <si>
    <t>13250116-REM.DEP.BANCÁRIOS - FUNDCA</t>
  </si>
  <si>
    <t>13250117-REM.DEP.BANCÁRIOS - FAAC</t>
  </si>
  <si>
    <t>13250118-REM.DEP.BANCÁRIOS - FAS/ FUNDO DE ASSIST. SOCIAL</t>
  </si>
  <si>
    <t>13250119-REM.DEP.BANCÁRIOS - PRÓ-JURÍDICO</t>
  </si>
  <si>
    <t>13250120-REM.DEP.BANCÁRIOS - FUNGER</t>
  </si>
  <si>
    <t>13250121-REM.DEP.BANCÁRIOS - GDF/SALÁRIO EDUCAÇÃO</t>
  </si>
  <si>
    <t>13250125-REMUNERAÇÃO DE DEPÓSITOS JUDICIAIS</t>
  </si>
  <si>
    <t>13250126-REM.DEP.BANCÁRIOS - PROGRAMA DE MERENDA ESCOLAR</t>
  </si>
  <si>
    <t>13250127-REM.DEP.BANCÁRIOS - CONCURSOS DE PROGNÓSTICOS ESPORTIVOS- FAE</t>
  </si>
  <si>
    <t>13250128-REM.DEP.BANCÁRIOS - FASCAL</t>
  </si>
  <si>
    <t>13250130-REM.DEP.BANCÁRIOS - FUNDO PRÓ GESTÃO</t>
  </si>
  <si>
    <t>13250131-REND. APLICAÇÃO FINANCEIRA - COMPENSAÇÃO PREVIDENCIÁRIA</t>
  </si>
  <si>
    <t>13250132-REM.DEP.BANCÁRIOS- FUNDEF (SSP)</t>
  </si>
  <si>
    <t>13250134-REM.DEP.BANCÁRIOS - FUNDO PRÓ PARQUES</t>
  </si>
  <si>
    <t>13250135-REM.DEP.BANCÁRIOS - FUNDO DO DIREITO DO CONSUMIDOR</t>
  </si>
  <si>
    <t>13250137-REM.DEP.BANCÁRIOS RECURSOS DO PROG. NAC. DE APOIO AO TRANSP. ESCOLAR</t>
  </si>
  <si>
    <t>13250138-REM.DEP.BANCÁRIOS - RECURSOS DO PROGRAMA BRASIL ALFABETIZADO</t>
  </si>
  <si>
    <t>13250140-REM.DEP.BANCÁRIOS - CONTRATOS E CONVÊNIOS</t>
  </si>
  <si>
    <t>13250142-REM.DEP.BANCÁRIOS - FUNDHAB</t>
  </si>
  <si>
    <t>13250144-REM.DEP. DO PROG.APOIO AOS SIST.ATEND. A ED.JOVENS E ADULTOS - FAZEND</t>
  </si>
  <si>
    <t>13250145-REM.DEP.BANCÁRIOS - FUNDO DESEN. RURAL</t>
  </si>
  <si>
    <t>13250147-REM.DEP.BANCÁRIOS - FUNDO DE APOIO AO ESPORTE</t>
  </si>
  <si>
    <t>13250148-REM.DEP.BANCÁRIOS - FUNDO DA PREVIDÊNCIA</t>
  </si>
  <si>
    <t>13250149-REM.DEP.BANCÁRIOS - FUNDAF</t>
  </si>
  <si>
    <t>13250150-REM.DEP.BANCÁRIOS - PROJUR</t>
  </si>
  <si>
    <t>13250151-REM.DEP.BANCÁRIOS - FUNDO DA POLÍCIA CIVIL</t>
  </si>
  <si>
    <t>13250152-REM.DEP.BANCÁRIOS - FUNPMDF</t>
  </si>
  <si>
    <t>13250153-REM.DEP.BANCÁRIOS - FUNCBMDF</t>
  </si>
  <si>
    <t>13250154-REM.DEP.BANCÁRIOS - FUNDURB</t>
  </si>
  <si>
    <t>13250155-REM. DEP.BANCÁRIOS- FUNPDF - FUNDO PENITENCIÁRIO DO DF</t>
  </si>
  <si>
    <t>13250156-REM. DEP.BANCÁRIOS- FUNDO DE AVAL DO DISTRITO FEDERAL</t>
  </si>
  <si>
    <t>13250205-REM.DEP.BANCÁRIOS- C/MOV - GDF</t>
  </si>
  <si>
    <t>13250206-REM.DEP.BANCÁRIOS CONTA ÚNICA - CTU</t>
  </si>
  <si>
    <t>13250207-REM.DEP.BANCÁRIOS RECURSOS PRÓPRIOS FHB, FEPECS E FUNDO TRANSP.</t>
  </si>
  <si>
    <t>13250220-REM.DEP.BANCÁRIOS - EMPRESAS</t>
  </si>
  <si>
    <t>13281001-REM.DEP.BANCÁRIOS DO RPPS - BRB RENDA FIXA</t>
  </si>
  <si>
    <t>13281002-REM.DEP.BANCÁRIOS DO RPPS - BANCO DO BRASIL RENDA FIXA</t>
  </si>
  <si>
    <t>13281003-REM.DEP.BANCÁRIOS DO RPPS - CAIXA ECONOMICA FEDERAL RENDA FIXA</t>
  </si>
  <si>
    <t>132820-</t>
  </si>
  <si>
    <t>13282003-REMUNERAÇÃO DOS INVESTIMENTOS DO RPPS - CAIXA ECONOMICA FEDER VARIAVE</t>
  </si>
  <si>
    <t>13370100-PELA CONCESSÃO DE MOBILIÁRIO URBANO</t>
  </si>
  <si>
    <t>13370200-PELA CONCESSÃO DE USO DAS ÁREAS E INSTALAÇÕES DO CEMITÉRIO</t>
  </si>
  <si>
    <t>13370500-PELA CONCESSÃO DE USO DAS ÁREAS DOS PARQUES E UNIDADES DE CONSERV.PRÓ</t>
  </si>
  <si>
    <t>13370600-PELA CONCESSÃO DE DIREITO REAL DE USO E CONCESSÃO DE USO</t>
  </si>
  <si>
    <t>13391000-PELA PERMISSÃO DE SERVIÇOS FUNERÁRIOS</t>
  </si>
  <si>
    <t>13909900-DEMAIS RECEITAS PATRIMONIAIS</t>
  </si>
  <si>
    <t>14100000-RECEITA DE PRODUÇÃO VEGETAL</t>
  </si>
  <si>
    <t>14200000-RECEITA DA PRODUÇÃO ANIMAL E DERIVADOS</t>
  </si>
  <si>
    <t>15202800-RECEITA DA USINA DE TRATAMENTO DE LIXO</t>
  </si>
  <si>
    <t>15202900-RECEITA DA INDÚSTRIA EDITORIAL E GRÁFICA</t>
  </si>
  <si>
    <t xml:space="preserve">152099-OUTRAS RECEITAS INDÚSTRIA DE TRANSFORMAÇÃO </t>
  </si>
  <si>
    <t>15209900-OUTRAS RECEITAS INDÚSTRIA DE TRANSFORMAÇÃO</t>
  </si>
  <si>
    <t>16000000-RECEITA DE SERVIÇOS</t>
  </si>
  <si>
    <t>16000106-SERVIÇOS DE COMERCIALIZAÇÃO DE PRODUTOS, DADOS E MATERIAIS DE INFORMÁ</t>
  </si>
  <si>
    <t>16000110-COMERCIALIZAÇÃO DE PRODUTOS DO SISTEMA PRISIONAL</t>
  </si>
  <si>
    <t>16000111-COMERCIALIZAÇÃO DE SEMENTES E MUDAS</t>
  </si>
  <si>
    <t>16000112-COMERCIALIZAÇÃO DE PRODUTOS DAS CANTINAS DO FUNPDF</t>
  </si>
  <si>
    <t>16000199-OUTROS SERVIÇOS COMERCIAIS</t>
  </si>
  <si>
    <t>16000201-JUROS DE EMPRÉSTIMOS</t>
  </si>
  <si>
    <t>16000208-JUROS DE EMPRÉSTIMOS - CAESB</t>
  </si>
  <si>
    <t>16000214-SEGUROS SOBRE FINANCIAMENTO DE IMÓVEIS</t>
  </si>
  <si>
    <t>16000215-SERV. FINANC. REF. TAXA DE 2,5% - FUNSOL</t>
  </si>
  <si>
    <t>16000216-JUROS DE EMPRÉSTIMOS - SEDUH/IDHAB</t>
  </si>
  <si>
    <t>16000217-JUROS DE EMPRÉSTIMOS - FUNDHABI</t>
  </si>
  <si>
    <t>16000219-EMOLUMENTOS</t>
  </si>
  <si>
    <t>16000220-REGIME ESPECIAL DE APURAÇÃO - REA ICMS</t>
  </si>
  <si>
    <t>16000220-REGIME ESPECIAL DE APURAÇÃO - REA ICMS - FUNDAF</t>
  </si>
  <si>
    <t>16000221-JUROS DE EMPRÉSTIMOS - FDR</t>
  </si>
  <si>
    <t xml:space="preserve">160003 </t>
  </si>
  <si>
    <t>16000301-TRANSPORTE RODOVIÁRIO</t>
  </si>
  <si>
    <t>16000302-TRANSPORTE FERROVIÁRIO/METROVIÁRIO</t>
  </si>
  <si>
    <t>16000308-VENDA DE CARTÕES DO SISTEMA DE BILHETAGEM AUTOMÁTICA - SBA</t>
  </si>
  <si>
    <t>16000502-SERV.REG.ANÁLISE E DE CONTROLE DE PROD.VIG.SANITÁRIA</t>
  </si>
  <si>
    <t>16000801-SERVIÇOS DE PROCESSAMENTO DE DADOS</t>
  </si>
  <si>
    <t>16001301-SERVIÇO DE INSCRIÇÃO DE CONCURSOS PÚBLICOS</t>
  </si>
  <si>
    <t>16001302-SERVIÇOS DE VENDA DE EDITAIS</t>
  </si>
  <si>
    <t>16001304-SERVIÇOS DE EXPEDIÇÃO DE CERTIFICADOS</t>
  </si>
  <si>
    <t>16001305-SERVIÇOS DE VISTORIA DE VEÍCULOS</t>
  </si>
  <si>
    <t>16001307-SERVIÇOS DE FOTOCÓPIAS E/OU CÓPIAS HELIOGRÁFICAS</t>
  </si>
  <si>
    <t>16001308-SERVIÇOS DE PREÇO PÚBLICOS</t>
  </si>
  <si>
    <t>16001309-TAXA DE MATRÍCULA - FUNDO DE APOIO AO ESPORTE</t>
  </si>
  <si>
    <t>16001310-TAXA DE ADMINISTRAÇÃO DE SERVIÇOS</t>
  </si>
  <si>
    <t>16001311-SERVIÇOS DE EXPEDIÇÃO DE DOCUMENTOS</t>
  </si>
  <si>
    <t>16001314-SERVIÇOS DE ADMINISTRAÇÃO DE IMÓVEIS</t>
  </si>
  <si>
    <t>16001315-TAXA DE MATRÍCULA DE MOTORISTAS DE TRANSPORTE DE PASSAGEIROS E BENS E</t>
  </si>
  <si>
    <t>16001316-TAXA DE TRANSFERÊNCIAS DE CONCESSÃO/PERMISSÃO DE SERVIÇOS DE TRANSPOR</t>
  </si>
  <si>
    <t>16001317-TAXA DE INSCRIÇÃO DE PESSOAS FÍSICAS E JURIDICAS NO RENASEM</t>
  </si>
  <si>
    <t>16001602-ANUIDADES</t>
  </si>
  <si>
    <t>16001701-ATIVIDADES AGROPECUÁRIAS</t>
  </si>
  <si>
    <t>16001903-RECEITA DE BILHETERIA - FAC</t>
  </si>
  <si>
    <t>16001903-RECEITA DE BILHETERIA - SECRETARIA DE CULTURA</t>
  </si>
  <si>
    <t>16001904-VENDA DE INGRESSOS - JARDIM BOTÂNICO</t>
  </si>
  <si>
    <t>16001905-VENDA DE INGRESSOS - FUNDAÇÃO JARDIM ZOOLÓGICO</t>
  </si>
  <si>
    <t>16003501-SERVIÇOS DE COMPENSAÇÕES DE VARIAÇÕES SALARIAS - SEDUH/IDHAB</t>
  </si>
  <si>
    <t>16004901-TAXA DE VEÍCULOS</t>
  </si>
  <si>
    <t>16004902-TAXA DE CONDUTORES</t>
  </si>
  <si>
    <t>16004904-TAXAS DIVERSAS</t>
  </si>
  <si>
    <t>16004908-EXAMES CLÍNICOS E PSICOTÉCNICOS</t>
  </si>
  <si>
    <t>16004909-TAXA DE DEPÓSITO DE VEÍCULOS</t>
  </si>
  <si>
    <t>16004915-TAXA DE LICENCIAMENTO E CADASTRAMENTO</t>
  </si>
  <si>
    <t>16004916-SERVIÇOS DE VISTORIA DE VEÍCULOS</t>
  </si>
  <si>
    <t>16004917-ACESSO AO SISTEMA DETRAN/DF POR ENTIDADES CREDENCIADAS</t>
  </si>
  <si>
    <t>16004918-SERVIÇOS DE CONTROLE DE GRAVAMES</t>
  </si>
  <si>
    <t>16004919-SERVIÇOS DE CONTROLE DE SEGURO OBRIGATÓRIO</t>
  </si>
  <si>
    <t>16004920-SERVIÇO DE REGISTRO DE CONTRATOS DE ALIENAÇÃO DE VEICULOS</t>
  </si>
  <si>
    <t>16004999-OUTROS SERVIÇOS DE TRÂNSITO</t>
  </si>
  <si>
    <t>16005201-LICENÇA PRÉVIA,</t>
  </si>
  <si>
    <t>16005202-LICENÇA DE INSTALAÇÃO</t>
  </si>
  <si>
    <t>16005203-LICENÇA DE OPERAÇÃO</t>
  </si>
  <si>
    <t>16005204-RECURSOS DE COMPENSAÇÃO AMBIENTAL - IBRAM</t>
  </si>
  <si>
    <t>16009900-OUTROS SERVIÇOS</t>
  </si>
  <si>
    <t>16009901-SERVIÇOS GERAIS EX POR SETENCIADOS DO SIST.PRISIONAL</t>
  </si>
  <si>
    <t>16009999-DEMAIS SERVIÇOS GERAIS</t>
  </si>
  <si>
    <t>17210101-COTA-PARTE FUNDO PARTIC DOS ESTADOS E DF</t>
  </si>
  <si>
    <t>17210102-COTA-PARTE DO FUNDO DE PARTIC DOS MUNICÍPIOS</t>
  </si>
  <si>
    <t>17210105-COTA-PARTE IMP S/ PROPR. TERRITORIAL RURAL.</t>
  </si>
  <si>
    <t>17210112-COTA-PARTE DO IMPOSTO S/PRODUTOS INDUST - IPI</t>
  </si>
  <si>
    <t>17210113-COTA PARTE CONTRIBUIÇÃO DE INTERVENÇÃO NO DOMÍNIO ECONÔMICO</t>
  </si>
  <si>
    <t>17210904-CONTRIBUIÇÃO S/REC.DE CONCURSOS DE PROGNÓSTICOS ESPORTIVOS</t>
  </si>
  <si>
    <t>17210905-COMPENSAÇÃO FINANCEIRA ESFORÇO EXPORTADOR</t>
  </si>
  <si>
    <t>17210999-DEMAIS TRANSFERÊNCIAS DA UNIÃO</t>
  </si>
  <si>
    <t>17212211-COMPENSAÇÃO FINANCEIRA P/UT. RECURSOS HÍDRICOS</t>
  </si>
  <si>
    <t>17212220-COTA-PARTE DA COMPENSAÇÃO DE RECURSOS MINERAIS</t>
  </si>
  <si>
    <t>17213300-TRANSFERÊNCIA DE RECURSOS DO SISTEMA DE SAÚDE - SUS</t>
  </si>
  <si>
    <t>17213400-TRANSFERÊNCIA DO FUNDO NACIONAL DE ASSISTÊNCIA SOCIAL - FNAS</t>
  </si>
  <si>
    <t>17213501-TRANSFERÊNCIA DO SALÁRIO EDUCAÇÃO</t>
  </si>
  <si>
    <t>17213503-RECURSOS DO PROG.NAC.DE ALIMENTAÇÃO ESCOLAR - PNAE</t>
  </si>
  <si>
    <t>17213504-RECURSOS DO PROG.NAC.DE TRANSPORTE ESCOLAR - PNATE</t>
  </si>
  <si>
    <t>17213506-RECURSOS DO PROGRAMA BRASIL ALFABETIZADO</t>
  </si>
  <si>
    <t>17213507-RECURSOS DO PROG.NAC.DE ALIMENTAÇÃO ESCOLAR EM CRECHE</t>
  </si>
  <si>
    <t>17213508-RECURSOS DO PROG.APOIO AOS SIST.ATEND. A ED.JOVENS E ADULTOS - FAZEND</t>
  </si>
  <si>
    <t>17213600-TRANSFERÊNCIA FINANCEIRA - DO ICMS - DESONERAÇÃO LC 87/96</t>
  </si>
  <si>
    <t>17219901-APOIO FINANCEIRO AOS ESTADOS E MUNICIPIOS</t>
  </si>
  <si>
    <t>17219901-APOIO FINANCEIRO AOS MUNICIPIOS</t>
  </si>
  <si>
    <t>17240101-RECEITA PARA FORMAÇÃO DO FUNDEB- ICMS</t>
  </si>
  <si>
    <t>17240102-RECEITA PARA FORMAÇÃO DO FUNDEB - FPE</t>
  </si>
  <si>
    <t>17240103-RECEITA PARA FORMAÇÃO DO FUNDEB - FPM</t>
  </si>
  <si>
    <t>17240104-RECEITA PARA FORMAÇÃO DO FUNDEB - IPI EXPORTAÇÃO</t>
  </si>
  <si>
    <t>17240105-RECEITA PARA A FORMAÇÃO DO FUNDEB-ICMS-DESONERAÇÃO LC 87/96</t>
  </si>
  <si>
    <t>17240106-RECEITA PARA A FORMAÇÃO DO FUNDEB- MULTA E JUROS DE MORA DO ICMS</t>
  </si>
  <si>
    <t>17240107-RECEITA P/FORMAÇÃO DO FUNDEB- MULTA E JUROS DE MORA DA DÍV. ATIVA ICM</t>
  </si>
  <si>
    <t>17240108-RECEITA PARA A FORMAÇÃO DO FUNDEB- DÍVIDA ATIVA ICMS</t>
  </si>
  <si>
    <t>17240109-RECEITA PARA A FORMAÇÃO DO FUNDEB- IPVA</t>
  </si>
  <si>
    <t>17240110-RECEITA PARA A FORMAÇÃO DO FUNDEB- MULTA E JUROS DE MORA DO IPVA</t>
  </si>
  <si>
    <t>17240111-RECEITA P/FORMAÇÃO DO FUNDEB- MULTA E JUROS DE MORA DA DÍV. ATIVA IPV</t>
  </si>
  <si>
    <t>17240112-RECEITA PARA A FORMAÇÃO DO FUNDEB- DÍVIDA ATIVA IPVA</t>
  </si>
  <si>
    <t>17240113-RECEITA PARA A FORMAÇÃO DO FUNDEB- ITCD</t>
  </si>
  <si>
    <t>17240114-RECEITA PARA A FORMAÇÃO DO FUNDEB- MULTA E JUROS DE MORA DO ITCD</t>
  </si>
  <si>
    <t>17240115-RECEITA P/FORMAÇÃO DO FUNDEB- MULTA E JUROS DE MORA DA DÍV. ATIVA ITC</t>
  </si>
  <si>
    <t>17240116-RECEITA PARA A FORMAÇÃO DO FUNDEB- DÍVIDA ATIVA ITCD</t>
  </si>
  <si>
    <t>17240117-RECEITA PARA A FORMAÇÃO DO FUNDEB- ITR</t>
  </si>
  <si>
    <t>17300100-FUNDO DA CRIANÇA E DO ADOLESCENTE DO DF</t>
  </si>
  <si>
    <t>17300500-FUNDO DE APOIO A ARTE E A CULTURA</t>
  </si>
  <si>
    <t>17300600-PROGRAMA DE ASSISTÊNCIA JURÍDICA - PROJUR</t>
  </si>
  <si>
    <t>17300700-FUNDO DE GERAÇÃO DE EMPREGO E RENDA - FUNGER</t>
  </si>
  <si>
    <t>17300700-FUNDO DE SOLIDARIEDADE PARA GERAÇÃO DE EMPREGO E RENDA</t>
  </si>
  <si>
    <t>17300900-FUNDO DE DEFESA DOS DIREITOS DO CONSUMIDOR</t>
  </si>
  <si>
    <t>17300900-FUNDO DE DIREITO DO CONSUMIDOR</t>
  </si>
  <si>
    <t xml:space="preserve">173011-FUNDO POLÍCIA CIVIL - FUNPCIVIL </t>
  </si>
  <si>
    <t>17301100-FUNDO POLÍCIA CIVIL - FUNPCIVIL</t>
  </si>
  <si>
    <t>17301200-FUNDO DA POLÍCIA MILITAR - FUNPMDF</t>
  </si>
  <si>
    <t>17500100-FUNDO DA CRIANÇA E DO ADOLESCENTE DO DISTRITO FEDERAL</t>
  </si>
  <si>
    <t>17500300-FUNDO DE REEQUIP. DOS ÓRG.DA SEG. PÚBLICA - FUNDEF</t>
  </si>
  <si>
    <t>17500500-FUNDO DE APOIO A ARTE E A CULTURA</t>
  </si>
  <si>
    <t>17500600-PROGRAMA DE ASSISTÊNCIA JURÍDICA - PROJUR</t>
  </si>
  <si>
    <t>17500700-FUNDO PARA GERAÇÃO DE EMPREGO E RENDA - FUNGER</t>
  </si>
  <si>
    <t>17500800-FUNDO DE APOIO AO ESPORTEE LAZER</t>
  </si>
  <si>
    <t>17500900-FUNDO DE DIREITO DO CONSUMIDOR</t>
  </si>
  <si>
    <t>17501100-FUNDO POLÍCIA CIVIL - FUNPCIVIL</t>
  </si>
  <si>
    <t>17501200-FUNDO DA POLÍCIA MILITAR - FUNPMDF</t>
  </si>
  <si>
    <t>17501300-FUNDO DO CORPO DE BOMBEIROS MILITAR DO DISTRITO FEDERAL - FUNCBMDF</t>
  </si>
  <si>
    <t>17610200-TRANSFERÊNCIAS DE CONVÊNIOS - PROGRAMA DE EDUCAÇÃO</t>
  </si>
  <si>
    <t>17610300-TRANSFERÊNCIAS DE CONVÊNIOS- PROGRAMA ASSISTÊNCIA SOCIAL</t>
  </si>
  <si>
    <t>17610600-TRANSFERÊNCIAS DE CONVÊNIOS PROGRAMA SEGURANÇA PÚBLICA</t>
  </si>
  <si>
    <t>17610700-TRANSFERÊNCIAS DE CONVÊNIOS PROGRAMA SAÚDE</t>
  </si>
  <si>
    <t>17610800-TRANSFERÊNCIAS DE CONVÊNIOS ÀS AÇÕES DE PROMOÇÃO DE EMPREGO, TRABALH</t>
  </si>
  <si>
    <t>17610900-TRANSFERÊNCIAS DE CONVÊNIOS - PROGRAMA DE MEIO AMBIENTE</t>
  </si>
  <si>
    <t>17619900-DEMAIS TRANSFERÊNCIAS DE CONVÊNIOS -</t>
  </si>
  <si>
    <t>17620200-TRANSFERÊNCIAS DE CONVÊNIOS PROGRAMA DE EDUCAÇÃO</t>
  </si>
  <si>
    <t>17620600-TRANSFERÊNCIAS DE CONVÊNIOS PROGRAMA DE SEGURANÇA</t>
  </si>
  <si>
    <t>17629900-OUTRAS TRANSFERÊNCIAS DE CONVÊNIOS ENTRE ÓRGÃOS DO DISTRITO FEDERAL</t>
  </si>
  <si>
    <t xml:space="preserve">1764 - TRANSFERÊNCIAS DE CONVÊNIOS DE INSTITUIÇÕES PRIVADAS </t>
  </si>
  <si>
    <t xml:space="preserve">176499-OUTRAS TRANSFERÊNCIAS DE CONVÊNIOS DE INSTITUIÇÕES PRIVADAS </t>
  </si>
  <si>
    <t>17649900-OUTRAS TRANSFERÊNCIAS DE CONVÊNIOS DE INSTITUIÇÕES PRIVADAS</t>
  </si>
  <si>
    <t>19112001-MULTAS DO ITCD</t>
  </si>
  <si>
    <t>19112002-JUROS DE MORA DO ITCD</t>
  </si>
  <si>
    <t>19112301-MULTA POR ATRASO DA DMICRO</t>
  </si>
  <si>
    <t>19112304-MULTA POR DESCUMPRIMENTO DE OBRIGAÇÃO</t>
  </si>
  <si>
    <t>19112308-MULTA POR DESC. OBRIGAÇÃO TRIBUTÁRIA PRINCIPAL - AI ICMS</t>
  </si>
  <si>
    <t>19112309-MULTA POR DESC. OBRIGAÇÃO TRIBUTÁRIA PRINCIPAL - AI ISS</t>
  </si>
  <si>
    <t>19113801-MULTAS DO IPTU</t>
  </si>
  <si>
    <t>19113802-JUROS DE MORA DO IPTU</t>
  </si>
  <si>
    <t>19113901-MULTAS DO ITBI</t>
  </si>
  <si>
    <t>19113902-JUROS DE MORA DO ITBI</t>
  </si>
  <si>
    <t>19114001-MULTAS DO ISS</t>
  </si>
  <si>
    <t>19114002-JUROS DE MORA DO ISS</t>
  </si>
  <si>
    <t>19114101-MULTAS DO IPVA</t>
  </si>
  <si>
    <t>19114102-JUROS DE MORA DO IPVA</t>
  </si>
  <si>
    <t>19114201-MULTAS DO ICMS</t>
  </si>
  <si>
    <t>19114202-JUROS DE MOTA DO ICMS</t>
  </si>
  <si>
    <t>19114301-MULTAS DA TLP</t>
  </si>
  <si>
    <t>19114302-JUROS DE MORA DA TLP</t>
  </si>
  <si>
    <t>19114401-MULTAS DO SIMPLES</t>
  </si>
  <si>
    <t>19114402-JUROS DE MORA DO SIMPLES</t>
  </si>
  <si>
    <t>19114801-MULTAS DA TAXA DE UTILIZAÇÃO DE DOM. PÚBL.LCF52/1997</t>
  </si>
  <si>
    <t>19114802-JUROS DE MORA DA TAXA DE UTILIZAÇÃO DE ÁREA DOMÍNIO PÚBLICO LCF52/199</t>
  </si>
  <si>
    <t>19114901-MULTAS DA TAXA DE PUBLICIDADE COMERCIAL LCF 52/1997</t>
  </si>
  <si>
    <t>19114902-JUROS DE MORA DA TAXA DE PUBLICIDADE COMERCIAL LCF 52/1997</t>
  </si>
  <si>
    <t>19119903-MULTAS - OUTROS TRIBUTOS</t>
  </si>
  <si>
    <t>19119904-JUROS DE MORA - OUTROS TRIBUTOS</t>
  </si>
  <si>
    <t>19131101-MULTAS DA DÍVIDA ATIVA DO IPTU</t>
  </si>
  <si>
    <t>19131102-JUROS DE MORA DA DÍVIDA ATIVA DO IPTU</t>
  </si>
  <si>
    <t>19131103-ENCARGOS DA DÍVIDA ATIVA DO IPTU</t>
  </si>
  <si>
    <t>19131201-MULTAS DA DÍVIDA ATIVA DO ITBI</t>
  </si>
  <si>
    <t>19131202-JUROS DE MORA DA DÍVIDA ATIVA DO ITBI</t>
  </si>
  <si>
    <t>19131203-ENCARGOS DA DÍVIDA ATIVA DO ITBI</t>
  </si>
  <si>
    <t>19131301-MULTAS DA DÍVIDA ATIVA DO ISS</t>
  </si>
  <si>
    <t>19131302-JUROS DE MORA DA DÍVIDA ATIVA DO ISS</t>
  </si>
  <si>
    <t>19131303-ENCARGOS DA DÍVIDA ATIVA DO ISS</t>
  </si>
  <si>
    <t>19131401-MULTAS DA DÍVIDA ATIVA DO IPVA</t>
  </si>
  <si>
    <t>19131402-JUROS DE MORA DA DÍVIDA ATIVA DO IPVA</t>
  </si>
  <si>
    <t>19131501-MULTAS DA DÍVIDA ATIVA DO ICMS</t>
  </si>
  <si>
    <t>19131502-JUROS DE MORA DA DÍVIDA ATIVA DO ICMS</t>
  </si>
  <si>
    <t>19132001-MULTAS DA DÍVIDA ATIVA DO ITCD</t>
  </si>
  <si>
    <t>19132002-JUROS DE MORA DA DÍVIDA ATIVA DO ITCD</t>
  </si>
  <si>
    <t>19132201-MULTAS DA DÍVIDA ATIVA DA TLP</t>
  </si>
  <si>
    <t>19132202-JUROS DE MORA DA DÍVIDA ATIVA DA TLP</t>
  </si>
  <si>
    <t>19132203-ENCARGOS DA DÍVIDA ATIVA DA TLP</t>
  </si>
  <si>
    <t>19132501-MULTAS DA DÍVIDA ATIVA DO SIMPLES</t>
  </si>
  <si>
    <t>19132502-JUROS DE MORA DA DÍVIDA ATIVA DO SIMPLES</t>
  </si>
  <si>
    <t>19132503-ENCARGOS DA DÍVIDA ATIVA DO SIMPLES</t>
  </si>
  <si>
    <t>19133501-MULTAS DA DIVIDA ATIVA DA TAXA DE FISCALIZAÇÃO E VIGILÂNCIA SANITÁRIA</t>
  </si>
  <si>
    <t>19139901-MULTAS DA DÍVIDA ATIVA DE OUTROS TRIBUTOS</t>
  </si>
  <si>
    <t>19139902-JUROS DE MORA DA DÍVIDA ATIVA DE OUTROS TRIBUTOS</t>
  </si>
  <si>
    <t>19139903-ENCARGOS DA DÍVIDA ATIVA DE OUTROS TRIBUTOS</t>
  </si>
  <si>
    <t>19150501-MULTAS DA DÍVIDA ATIVA DO FUNGER</t>
  </si>
  <si>
    <t>19150502-JUROS DE MORA DA DÍVIDA ATIVA DO FUNGER</t>
  </si>
  <si>
    <t>19150503-ENCARGOS DA DÍVIDA ATIVA DO FUNGER</t>
  </si>
  <si>
    <t>19150601-MULTAS DA DÍVIDA ATIVA CIP</t>
  </si>
  <si>
    <t>19150602-JUROS DE MORA DA DÍVIDA ATIVA CIP</t>
  </si>
  <si>
    <t>19150603-ENCARGOS DA DÍVIDA ATIVA CIP</t>
  </si>
  <si>
    <t>19150702-JUROS DE MORA DA DÍVIDA ATIVA DE HONORARIOS ADVOCATÍCIOS - PGDF</t>
  </si>
  <si>
    <t>19150703-ENCARGOS DA DÍVIDA ATIVA DE HONORARIOS ADVOCATÍCIOS - PGDF</t>
  </si>
  <si>
    <t>19150801-MULTAS DA DÍVIDA ATIVA DO DETRAN</t>
  </si>
  <si>
    <t>19150802-JUROS DE MORA DA DÍVIDA ATIVA DO DETRAN</t>
  </si>
  <si>
    <t>19150803-ENCARGOS DA DÍVIDA ATIVA DO DETRAN</t>
  </si>
  <si>
    <t>19151002-JUROS DE MORA DA DÍVIDA ATIVA DO FUNDO DE DIREITO DO CONSUMIDOR</t>
  </si>
  <si>
    <t>19151003-ENCARGOS DA DÍVIDA ATIVA DO FUNDO DE DIREITO DO CONSUMIDOR</t>
  </si>
  <si>
    <t>19159903-ENCARGOS DA DÍVIDA ATIVA DE OUTRAS RECEITAS</t>
  </si>
  <si>
    <t>19159904-MULTAS DA DÍVIDA ATIVA DE OUTRAS RECEITAS</t>
  </si>
  <si>
    <t>19159905-JUROS DE MORA DA DÍVIDA ATIVA DE OUTRAS RECEITAS</t>
  </si>
  <si>
    <t>19180501-MULTAS E JUROS DE MORA DA ALIENAÇÃO DE OUTROS BENS IMÓVEIS - SEDHUB/I</t>
  </si>
  <si>
    <t>19180502-MULTAS E JUROS DE MORA DA ALIENAÇÃO DE OUTROS BENS IMÓVEIS - FUNDHAB</t>
  </si>
  <si>
    <t>19180600-MULTAS DE PARCELAMENTO</t>
  </si>
  <si>
    <t>19180601-MULTAS DE PARCELAMENTO</t>
  </si>
  <si>
    <t>19180802-MULTAS DE TAXA DE OCUPAÇÃO - DER</t>
  </si>
  <si>
    <t>19180814-MULTAS E JUROS DA TAXA DE OCUPAÇÃO DE IMÓVEIS -SEPLAG</t>
  </si>
  <si>
    <t>19181701-MULTAS DE PROCESSOS ADMINISTRATIVOS - FDDC</t>
  </si>
  <si>
    <t>19181702-JUROS DE MORA DE PROCESSOS ADMINISTRATIVOS - FDDC</t>
  </si>
  <si>
    <t>19181801-MULTAS DE HONORÁRIOS ADVOCATÍCIOS - PGDF - LC 52/97</t>
  </si>
  <si>
    <t>19181802-JUROS DE MORA DE HONORÁRIOS ADVOCATÍCIOS - PGDF - LC 52/97 ( COMPENSA</t>
  </si>
  <si>
    <t>19182400-MULTAS E JUROS POR ATRASO DE MULTA ÀS NORMAS DE PROT. DE SEG.CONTRA I</t>
  </si>
  <si>
    <t>19191501-MULTAS DE TRÂNSITO - SEMÁFORO</t>
  </si>
  <si>
    <t>19191502-MULTAS DE TRÂNSITO DETRAN</t>
  </si>
  <si>
    <t>19191503-MULTAS DE TRÂNSITO - PMDF/DER</t>
  </si>
  <si>
    <t>19191504-MULTAS DE TRÂNSITO-PMDF/DETRAN</t>
  </si>
  <si>
    <t>19191505-MULTAS DE TRÂNSITO-BARREIRAS ELETRÔNICAS -BET I</t>
  </si>
  <si>
    <t>19191506-MULTAS DE TRÂNSITO-BARREIRAS ELETRÔNICAS -BET II</t>
  </si>
  <si>
    <t>19191507-MULTAS DE TRÂNSITO- RADAR ESTÁTICO</t>
  </si>
  <si>
    <t>19191508-MULTAS DE TRÂNSITO- VEÍCULO DE OUTRO ESTADO</t>
  </si>
  <si>
    <t>19191509-MULTAS DE TRÂNSITO- VEÍCULO DO DF EM OUTRO ESTADO</t>
  </si>
  <si>
    <t>19192701-MULTA P/ATRASO NA ENTREGA MATERIAL OU SERVIÇO</t>
  </si>
  <si>
    <t>19192801-MULTAS DO SISTEMA DE TRANSPORTE COLETIVO DF</t>
  </si>
  <si>
    <t>19193500-MULTAS POR DANOS AO MEIO AMBIENTE</t>
  </si>
  <si>
    <t>191936-</t>
  </si>
  <si>
    <t>19193600-MULTA POR MAUS TRATOS A ANIMAIS</t>
  </si>
  <si>
    <t xml:space="preserve">191946-MULTAS E JUROS DE MORA DE RECEITA DECORRENTE DE BENS APREENDIDOS </t>
  </si>
  <si>
    <t>19194602-MULTAS E JUROS DE MORA DE REC. DECORRENTE DE BENS APREENDIDOS- AGEFIS</t>
  </si>
  <si>
    <t>19194802-MULTA E JUROS DE ORIGEM ADMINISTRATIVA - TCDF</t>
  </si>
  <si>
    <t>19195001-MULTA E JUROS DE ORIGEM ADMINISTRATIVA-TCDF</t>
  </si>
  <si>
    <t>19195002-MULTA E JUROS DE ORIGEM ADMINISTRATIVA-SICON</t>
  </si>
  <si>
    <t>19195301-MULTAS ARTIGO 15 DA LEI 229/92 - DIPOVA</t>
  </si>
  <si>
    <t>19195402-ASSUNTOS FINANCEIROS - FDDC</t>
  </si>
  <si>
    <t>19195403-FISCALIZAÇÃO - FDDC</t>
  </si>
  <si>
    <t>19195405-PRODUTO - FDDC</t>
  </si>
  <si>
    <t>19195406-SAÚDE - FDDC</t>
  </si>
  <si>
    <t>19195502-MULTAS E JUROS DE MORA DO DEP.DE LIC. E FISC. DE OBRAS SINAL PRECAT</t>
  </si>
  <si>
    <t>19195800-MULTA POR INFRAÇÃO AO CÓDIGO DO SERVIÇO DE TÁXI</t>
  </si>
  <si>
    <t>191971-</t>
  </si>
  <si>
    <t>19197100-MULTA POR INFRAÇÃO REALIZADA PELOS PERMISSIONÁRIOS DE SERV FUNERARIOS</t>
  </si>
  <si>
    <t>19197200-MULTAS POR DESCUMPRIMENTO DE NOTIFICAÇÃO OU EMBARAÇO À FISCALIZAÇÃO</t>
  </si>
  <si>
    <t>19197300-MULTAS DE POLUIÇÃO SONORA</t>
  </si>
  <si>
    <t>19197400-MULTA POR INFRAÇÃO ÀS NORMAS DE PROT. DE SEG. CONTRA INCÊNDIO</t>
  </si>
  <si>
    <t>191976-</t>
  </si>
  <si>
    <t>19197600-MULTA APLICADA PELA AGEFIS NO EXERCICIO DE SUA COMPPETÊNCIA</t>
  </si>
  <si>
    <t>19199901-DEMAIS MULTAS</t>
  </si>
  <si>
    <t>19210600-INDENIZAÇÕES POR DANOS CAUSADOS AO PATRIMÔNIO PÙBLICO</t>
  </si>
  <si>
    <t>19219900-OUTRAS INDENIZAÇÕES</t>
  </si>
  <si>
    <t>19220100-RESTITUIÇÕES DE CONVÊNIOS</t>
  </si>
  <si>
    <t>19220700-RECUPERAÇÃO DE DESPESAS DE EXERCÍCIOS ANTERIORES</t>
  </si>
  <si>
    <t>19220800-RESTITUIÇÕES DE PROVENTOS E SALÁRIOS</t>
  </si>
  <si>
    <t>19221000-COMPENSAÇÃO PREVIDENCIÁRIA ENTRE REGIME GERAL E OS REGIMES PRÓPRIOS D</t>
  </si>
  <si>
    <t>19221100-RESTITUIÇÕES DE PROVENTOS E SALÁRIOS</t>
  </si>
  <si>
    <t>19229900-OUTRAS RESTITUIÇÕES</t>
  </si>
  <si>
    <t>19311100-RECEITA DA DÍVIDA ATIVA DO IPTU</t>
  </si>
  <si>
    <t>19311200-RECEITA DA DÍVIDA ATIVA DO ITBI</t>
  </si>
  <si>
    <t>19311300-RECEITA DA DÍVIDA ATIVA DA ISS</t>
  </si>
  <si>
    <t>19311400-RECEITA DA DÍVIDA ATIVA DO IPVA</t>
  </si>
  <si>
    <t>19311500-RECEITA DE DÍVIDA ATIVA DO ICMS</t>
  </si>
  <si>
    <t>19311700-RECEITA DA DÍVIDA ATIVA DA TLP</t>
  </si>
  <si>
    <t>19312000-RECEITA DA DÍVIDA ATIVA DO ITCD</t>
  </si>
  <si>
    <t>19312101-DÍVIDA ATIVA SIMPLES CANDANGO - PARCELAMENTO</t>
  </si>
  <si>
    <t>19312102-DÍVIDA ATIVA AJUIZADA SIMPLES CANDANGO- PARCELAMENTO</t>
  </si>
  <si>
    <t>19312103-RECEITA DA DÍVIDA ATIVA DO SIMPLES CANDANGO</t>
  </si>
  <si>
    <t>19312501-DÍVIDA ATIVA ADVINDA LC 52/97 - SINAL</t>
  </si>
  <si>
    <t>19312502-DÍVIDA ATIVA ADVINDA LC 52/97 - PARCELAMENTO</t>
  </si>
  <si>
    <t>19319901-RECEITA DA DÍVIDA ATIVA DE OUTROS TRIBUTOS - PRINCIPAL</t>
  </si>
  <si>
    <t>19322700-RECEITA DA DÍVIDA ATIVA CIP</t>
  </si>
  <si>
    <t>19326700-RECEITA DA DÍVIDA ATIVA HONORÁRIOS ADVOCATÍCIOS PGDF</t>
  </si>
  <si>
    <t>19326800-RECEITA DA DÍVIDA ATIVA DO DETRAN</t>
  </si>
  <si>
    <t>19327000-RECEITA DA DÍVIDA ATIVA DO FUNGER</t>
  </si>
  <si>
    <t>19328000-RECEITA DA DÍVIDA ATIVA DO FDDC</t>
  </si>
  <si>
    <t>19328200-RECEITA DA DÍVIDA ATIVA - AGEFIS</t>
  </si>
  <si>
    <t>193285-</t>
  </si>
  <si>
    <t>19328500-RECEITA DA DÍVIDA ATIVA DA CONTRIBUIÇÃO AO FUNDO DA CRIANÇA E DO ADOL</t>
  </si>
  <si>
    <t>19328600-RECEITA DA DÍVIDA ATIVA POR DESCUMPRIMENTO DA OBRIGAÇÃO</t>
  </si>
  <si>
    <t>19329901-RECEITA DA DÍVIDA ATIVA NÃO TRIBUTÁRIA DE OUTRAS RECEITAS- PRINCIPAL</t>
  </si>
  <si>
    <t>19340000-ENCARGOS DA DÍVIDA ATIVA AJUIZADA</t>
  </si>
  <si>
    <t>19900201-HONORÁRIOS DE ADVOGADOS - PRÓ-JURÍDICO</t>
  </si>
  <si>
    <t>19900203-HONORÁRIOS DE ADVOGADOS - PROJUR</t>
  </si>
  <si>
    <t>19900204-RECEITA DE CUSTAS E HONORÁRIOS ADVOCATÍCIOS DO FDDC</t>
  </si>
  <si>
    <t>19900205-HONORÁRIOS DE ADVOGADOS PGDF LC 52/97 SINAL</t>
  </si>
  <si>
    <t>19900207-HONORÁRIOS DE ADVOGADOS - PRÓ-JURÍDICO</t>
  </si>
  <si>
    <t>19901100-REC.OUTORGA ONEROSA DO DIREITO DE CONSTRUIR</t>
  </si>
  <si>
    <t>19901200-OUTORGA ONEROSA DA ALTERAÇÃO DE USO</t>
  </si>
  <si>
    <t>19901200-OUTORGA ONEROSA DA ALTERAÇÃO DE USO - ONALT</t>
  </si>
  <si>
    <t>19901902-CONTRIBUIÇÃO FUNDO DE SAÚDE - PMDF</t>
  </si>
  <si>
    <t>19901903-CONTRIBUIÇÃO FUNDO DE SAÚDE - CBMDF</t>
  </si>
  <si>
    <t>19904501-CONTRIB. FUNDO DE SAÚDE DA CÂMARA - FASCAL</t>
  </si>
  <si>
    <t>19904502-PLANO DE SAÚDE SERV.DO DF - INAS</t>
  </si>
  <si>
    <t>19904601-RECOLHIMENTO AO PDAF - DIRETORIA REG. DE ENSINO E SUAS INSTITUIÇÕES</t>
  </si>
  <si>
    <t>19909800-DESCONTOS OBTIDOS</t>
  </si>
  <si>
    <t>19909900-OUTRAS RECEITAS CORRENTES</t>
  </si>
  <si>
    <t>21140203-BID</t>
  </si>
  <si>
    <t>21140301-CEF</t>
  </si>
  <si>
    <t>21140302-BNDES</t>
  </si>
  <si>
    <t>21140801-CEF</t>
  </si>
  <si>
    <t>21140802-BNDES</t>
  </si>
  <si>
    <t>21141003-OPERAÇÕES DE CRÉDITO INTERNAS PARA PROGRAMA DE TRANSPORTE</t>
  </si>
  <si>
    <t>21141101-CEF</t>
  </si>
  <si>
    <t>21141103-OPERAÇÕES DE CRÉDITO INTERNAS PARA PROGRAMA DE TRANSPORTE</t>
  </si>
  <si>
    <t>21141202-BNDES</t>
  </si>
  <si>
    <t>21141302-BNDES</t>
  </si>
  <si>
    <t>21149901-CEF</t>
  </si>
  <si>
    <t xml:space="preserve">211900-OUTRAS OPERAÇÕES DE CRÉDITO INTERNAS </t>
  </si>
  <si>
    <t>21190000-OUTRAS OPERAÇÕES DE CRÉDITO INTERNAS</t>
  </si>
  <si>
    <t>21199901-CEF</t>
  </si>
  <si>
    <t>21230303-BID</t>
  </si>
  <si>
    <t>21230504-BIRD</t>
  </si>
  <si>
    <t>21230603-BID</t>
  </si>
  <si>
    <t>21230803-BID</t>
  </si>
  <si>
    <t>21230804-AFD - AGÊNCIA FRANCESA DE DESENVOLVIMENTO</t>
  </si>
  <si>
    <t>21231004-BIRD</t>
  </si>
  <si>
    <t xml:space="preserve">212302-OPERAÇÕES DE CRÉD.EXTERNAS PARA PROGRAMA DE SAÚDE </t>
  </si>
  <si>
    <t>21230202-BIRD</t>
  </si>
  <si>
    <t>21230305-CORPORAÇÃO ANDINA DE FOMENTO - CAF</t>
  </si>
  <si>
    <t>21230801-CORPORAÇÃO ANDINA DE FOMENTO - CAF</t>
  </si>
  <si>
    <t>21230802-BIRD</t>
  </si>
  <si>
    <t xml:space="preserve">212309-OPERAÇÕES DE CRÉD.EXTERNAS PARA PROGRAMA DE ADMINISTRAÇÃO FINANCEIRA </t>
  </si>
  <si>
    <t>21230903-BID</t>
  </si>
  <si>
    <t>21239902-BIRD</t>
  </si>
  <si>
    <t>21239903-BID</t>
  </si>
  <si>
    <t>21230301-CEF</t>
  </si>
  <si>
    <t>22190000-ALIENAÇÃO DE OUTROS BENS MÓVEIS</t>
  </si>
  <si>
    <t>22250000-ALIENAÇÃO DE IMÓVEIS URBANOS</t>
  </si>
  <si>
    <t>22290000-ALIENAÇÃO DE OUTROS BENS IMÓVEIS</t>
  </si>
  <si>
    <t>23008002-FINANCIAMENTOS DE PROJETOS</t>
  </si>
  <si>
    <t>23008005-AMORTIZAÇÃO DE FINANCIAMENTO - FUNGER</t>
  </si>
  <si>
    <t>23008006-AMORTIZAÇÃO DE FINANCIAMENTO - FUNDEFE</t>
  </si>
  <si>
    <t>23008007-AMORTIZAÇÃO DE FINANCIAMENTO FUNDHAB</t>
  </si>
  <si>
    <t>23008007-AMORTIZAÇÃO DE FINANCIAMENTO FUNDHABI</t>
  </si>
  <si>
    <t>23008008-AMORTIZAÇÃO DE FINANCIAMENTO - FDR</t>
  </si>
  <si>
    <t>23008008-AMORTIZAÇÃO DE FINANCIAMENTO - FUNDO DE DESENVOLVIMENTO RURAL - FDR</t>
  </si>
  <si>
    <t>23008009-AMORTIZAÇÃO DE FINANCIAMENTO DE IMÓVEIS HABITACIONAIS - SEDUH/IDHAB</t>
  </si>
  <si>
    <t>24500000-TRANSFERÊNCIAS DE PESSOAS</t>
  </si>
  <si>
    <t>24710200-TRANSFERÊNCIAS DE CONVÊNIOS - PROGRAMA DE EDUCAÇÃO</t>
  </si>
  <si>
    <t>24710300-TRANSFERÊNCIAS DE CONVÊNIOS - PROGRAMA SANEAMENTO BÁSICO</t>
  </si>
  <si>
    <t xml:space="preserve">247104-TRANSFERÊNCIAS DE CONVÊNIOS - PROGRAMA DE MEIO AMBIENTE </t>
  </si>
  <si>
    <t>24710400-TRANSFERÊNCIAS DE CONVÊNIOS - PROGRAMA DE MEIO AMBIENTE</t>
  </si>
  <si>
    <t xml:space="preserve">247105-TRANSFERÊNCIAS DE CONVÊNIOS PROGRAMA INFRA-ESTRUTURA EM TRANSPORTE </t>
  </si>
  <si>
    <t>24710500-TRANSFERÊNCIAS DE CONVÊNIOS PROGRAMA INFRA-ESTRUTURA EM TRANSPORTE</t>
  </si>
  <si>
    <t>24710600-TRANSFERÊNCIAS DE CONVÊNIOS - PROGRAMA ASSISTÊNCIA SOCIAL</t>
  </si>
  <si>
    <t>24710700-TRANSFERÊNCIAS DE CONVÊNIOS - PROGRAMA DE SAÚDE</t>
  </si>
  <si>
    <t>24710800-TRANSFERÊNCIAS DE CONVÊNIOS PROGRAMA SEGURANÇA PÚBLICA</t>
  </si>
  <si>
    <t>24710900-TRANSFERÊNCIAS DE CONVÊNIOS ÀS AÇÕES DE PROMOÇÃO DE EMPREGO, TRABALH</t>
  </si>
  <si>
    <t>24711000-TRANSFERÊNCIAS DE CONVÊNIOS - PROGRAMA DE HABITAÇÃO</t>
  </si>
  <si>
    <t>24719900-DEMAIS TRANSFERÊNCIAS DE CONVÊNIOS -</t>
  </si>
  <si>
    <t>24720500-TRANSFERÊNCIAS DE CONVÊNIOS PROGRAMA INFRA-ESTRUTURA EM TRANSPORTE</t>
  </si>
  <si>
    <t>24729900-OUTRAS TRANSFERÊNCIAS DE CONVÊNIOS ENTRE ÓRGÃOS DO DISTRITO FEDERAL</t>
  </si>
  <si>
    <t xml:space="preserve">71 - RECEITA TRIBUTÁRIA INTRA-ORÇAMENTÁRIA </t>
  </si>
  <si>
    <t xml:space="preserve">712 - TAXAS INTRA-ORÇAMENTÁRIAS </t>
  </si>
  <si>
    <t xml:space="preserve">7122 - TAXAS PELA PRESTAÇÃO DE SERVIÇOS INTRA-ORÇAMENTÁRIAS </t>
  </si>
  <si>
    <t>712290-</t>
  </si>
  <si>
    <t>71229001-TAXA LIMPEZA PÚBLICA INTRA-ORÇAMENTÁRIAS - NORMAL</t>
  </si>
  <si>
    <t>72102901-CONTRIBUIÇÃO PATRONAL DE SERVIDOR ATIVO CIVIL</t>
  </si>
  <si>
    <t>72102920-CONTRIBUIÇÃO PATRONAL PARA O REGIME PRÓPRIO DE PREVIDÊNCIA</t>
  </si>
  <si>
    <t>76000301-TRANSPORTE RODOVIÁRIO</t>
  </si>
  <si>
    <t>76000302-RECEITA INTRAORÇAMENTÁRIA - TRANSPORTE FERROVIÁRIO/METROPOLITANO</t>
  </si>
  <si>
    <t>76000801-SERVIÇOS INTRA-ORÇAMENTÁRIAS PROCESSAMENTO DE DADOS</t>
  </si>
  <si>
    <t>76001310-TAXA DE ADMINISTRAÇÃO DE SERVIÇOS</t>
  </si>
  <si>
    <t>76004915-TAXA DE LICENCIAMENTO E CADASTRAMENTO</t>
  </si>
  <si>
    <t>76005201-RECEITA INTRAORÇAMENTÁRIA - LICENÇA PRÉVIA</t>
  </si>
  <si>
    <t>76005202-RECEITA INTRAORÇAMENTÁRIA - LICENÇA DE INSTALAÇÃO</t>
  </si>
  <si>
    <t>76005203-RECEITA INTRAORÇAMENTÁRIA - LICENÇA DE OPERAÇÃO</t>
  </si>
  <si>
    <t>76006000-PUBLICIDADE E ASSINATURA DO DIÁRIO OFICIAL DO DF</t>
  </si>
  <si>
    <t>76009901-SERVIÇOS GERAIS EXEC. POR SENTENCIADOS DO SIST.PRISIONAL</t>
  </si>
  <si>
    <t xml:space="preserve">776 - TRANSFERÊNCIAS INTRA-ORÇAMENTÁRIAS DE CONVÊNIOS </t>
  </si>
  <si>
    <t>77620400-TRANSF.INTRA-ORÇ DE CONVÊNIOS PROGRAMA DE SEGURANÇA PÚBLICA</t>
  </si>
  <si>
    <t>77620400-TRANSF.INTRA-ORÇ DE CONVÊNIOS PROGRAMA HABITAÇÃO</t>
  </si>
  <si>
    <t>77629900-OUTRAS TRANSF.INTRA-ORÇ DE CONVÊNIOS ENTRE ÓRGÃOS DO DISTRITO FEDERA</t>
  </si>
  <si>
    <t>79122901-MULTA E JUROS DE MORA DAS CONTRIBUIÇÕES PATRONAIS</t>
  </si>
  <si>
    <t>84720400-TRANSF.INTRA-ORÇ DE CONVÊNIOS PROGRAMA DE SEGURANÇA PÚBLICA</t>
  </si>
  <si>
    <t>84720400-TRANSF.INTRA-ORÇ DE CONVÊNIOS PROGRAMA HABITAÇÃO</t>
  </si>
  <si>
    <t>84729900-OUTRAS TRANSFERÊNCIAS DE CONVÊNIOS ENTRE ÓRGÃOS DO DISTRITO FEDERAL</t>
  </si>
  <si>
    <t>91120500-*DEDUÇÃO DE RECEITA DE IPVA PARA FORMAÇÃO DO FUNDEB</t>
  </si>
  <si>
    <t>91120700-*DEDUÇÃO DE RECEITA DE ITCD PARA FORMAÇÃO DO FUNDEB</t>
  </si>
  <si>
    <t>91130200-*DEDUÇÃO DE RECEITA DE ICMS PARA FORMAÇÃO DO FUNDEB</t>
  </si>
  <si>
    <t>91130501-* RESTITUIÇÃO ISS SUBSTITUIÇÃO TRIBUTÁRIA - RETENÇÃO PELAS UNIDADES</t>
  </si>
  <si>
    <t>91220201-*RESTITUIÇÃO DO IMPOSTO SOBRE A PROPR.PRED. TERRIT. URBANA</t>
  </si>
  <si>
    <t>91220501-*RESTITUIÇÃO DO IMPOSTO SOBRE A PROPRIEDADE DE VEÍCULOS AUTOMOTORES</t>
  </si>
  <si>
    <t>91220701-*RESTITUIÇÃO DOIMPOSTO TRANSMISSÃO CAUSA MORTIS E DOAÇÃO BENS E DIREI</t>
  </si>
  <si>
    <t>91220801-*RESTITUIÇÃO DO IMPOSTO TRANSMISSÃO "INTER-VIVOS" DE BENS IMÓVEIS</t>
  </si>
  <si>
    <t>91230201-*RESTITUIÇÃO DA RECEITA DE ICMS</t>
  </si>
  <si>
    <t>91329001-*RESTITUIÇÃO DE TAXA DE LIMPEZA PÚBLICA</t>
  </si>
  <si>
    <t>92202900-*RESTITUIÇÃO CONTRIBUIÇÃO PARA O CUSTEIO DO SERV. ILUMINAÇÃO PÚBLICA</t>
  </si>
  <si>
    <t>93110102-RESTITUIÇÃO REC. UTILIZ. ESPAÇO LOGR. PUB. E USO ÁREA PÚB</t>
  </si>
  <si>
    <t>93250140-*RESTITUIÇÃO DE REND.APLIC.FINANCEIRA CONTRATOS E CONVÊNIOS</t>
  </si>
  <si>
    <t>94200000-* PASEP</t>
  </si>
  <si>
    <t>94300000-* COFINS</t>
  </si>
  <si>
    <t>94500000-* IMPOSTO SOBRE SERVIÇOS</t>
  </si>
  <si>
    <t>95110205-*DEDUÇÃO DE RECEITA DE IPVA PARA FORMAÇÃO DO FUNDEB</t>
  </si>
  <si>
    <t>95110207-*DEDUÇÃO DE RECEITA DE ITCD PARA FORMAÇÃO DO FUNDEB</t>
  </si>
  <si>
    <t>95110302-*DEDUÇÃO DE RECEITA DE ICMS PARA FORMAÇÃO DO FUNDEB</t>
  </si>
  <si>
    <t xml:space="preserve">9517 - DEDUÇÃO DE TRANSFERÊNCIAS CORRENTES PARA FORMAÇÃO DO FUNDEB </t>
  </si>
  <si>
    <t>95170101-*DEDUÇÃO DE RECEITA PARA FORMAÇÃO DO FUNDEB - FPE</t>
  </si>
  <si>
    <t>95170102-*DEDUÇÃO DE RECEITA PARA FORMAÇÃO DO FUNDEB - FPM E RED.FINANCEIRO</t>
  </si>
  <si>
    <t>95170105-*DEDUÇÃO DE RECEITA PARA FORMAÇÃO DO FUNDEB -ITR</t>
  </si>
  <si>
    <t>95170112-*DEDUÇÃO DE RECEITA PARA FORMAÇÃO DO FUNDEB - IPI EXPORTAÇÃO</t>
  </si>
  <si>
    <t>95170136-*DEDUÇÃO DE RECEITA PARA FORMAÇÃO DO FUNDEB-ICMS-DESONERAÇÃO LC 87/96</t>
  </si>
  <si>
    <t>95190101-* DEDUÇÃO DA REC.P/ FORMAÇÃO DO FUNDEB MULTAS E JUROS DE MORA DO ICMS</t>
  </si>
  <si>
    <t>95190101-DEDUÇÃO DA REC.P/ FORMAÇÃO DO FUNDEB MULTAS E JUROS DE MORA DO ICMS</t>
  </si>
  <si>
    <t>95190102-* DEDUÇÃO DA REC. P/ FORMAÇÃO DO FUNDEB MULTAS E JUROS DE MORA DO IPV</t>
  </si>
  <si>
    <t>95190102-DEDUÇÃO DA REC. P/ FORMAÇÃO DO FUNDEB MULTAS E JUROS DE MORA DO IPVA</t>
  </si>
  <si>
    <t>95190103-* DEDUÇÃO DA REC. P/ FORMAÇÃO DO FUNDEB MULTAS E JUROS DE MORA DO ITC</t>
  </si>
  <si>
    <t>95190103-DEDUÇÃO DA REC. P/ FORMAÇÃO DO FUNDEB MULTAS E JUROS DE MORA DO ITCD</t>
  </si>
  <si>
    <t>95190107-* DEDUÇÃO DA REC.P/ FORMAÇÃO DO FUNDEB MULTAS E JM DÍV. ATIVA DO ICMS</t>
  </si>
  <si>
    <t>95190107-DEDUÇÃO DA REC.P/ FORMAÇÃO DO FUNDEB MULTAS E JM DA DÍV. ATIVA DO ICM</t>
  </si>
  <si>
    <t>95190108-* DEDUÇÃO DA REC.P/ FORMAÇÃO DO FUNDEB MULTAS E JM. DÍV. ATIVA DO IPV</t>
  </si>
  <si>
    <t>95190108-DEDUÇÃO DA REC.P/ FORMAÇÃO DO FUNDEB MULTAS E JM.DÍV. ATIVA DO IPVA</t>
  </si>
  <si>
    <t>95190109-* DEDUÇÃO DA REC.P/ FORMAÇÃO DO FUNDEB MULTAS E JM. DÍV. ATIVA DO ITC</t>
  </si>
  <si>
    <t>95190109-DEDUÇÃO DA REC.P/ FORMAÇÃO DO FUNDEB MULTAS E JM DA DÍV. ATIVA DO ITC</t>
  </si>
  <si>
    <t>95190301-* DEDUÇÃO DA RECEITA P/ FORMAÇÃO DO FUNDEB DA DÍVIDA ATIVA DO ICMS</t>
  </si>
  <si>
    <t>95190301-DEDUÇÃO DA RECEITA P/ FORMAÇÃO DO FUNDEB DA DÍVIDA ATIVA DO ICMS</t>
  </si>
  <si>
    <t>95190302-* DEDUÇÃO DA RECEITA P/ FORMAÇÃO DO FUNDEB DA DÍVIDA ATIVA DO IPVA</t>
  </si>
  <si>
    <t>95190302-DEDUÇÃO DA RECEITA P/ FORMAÇÃO DO FUNDEB DA DÍVIDA ATIVA DO IPVA</t>
  </si>
  <si>
    <t>95190303-* DEDUÇÃO DA RECEITA P/ FORMAÇÃO DO FUNDEB DA DÍVIDA ATIVA DO ITCD</t>
  </si>
  <si>
    <t>95190303-DEDUÇÃO DA RECEITA P/ FORMAÇÃO DO FUNDEB DA DÍVIDA ATIVA DO ITCD</t>
  </si>
  <si>
    <t>95202900-* RESTITUIÇÃO RECEITA DA INDÚSTRIA EDITORIAL E GRÁFICA</t>
  </si>
  <si>
    <t>96001309-*RESTITUIÇÃO TAXA DE MATRÍCULA - FUNDO DE APOIO AO ESPORTE</t>
  </si>
  <si>
    <t>97210101-*DEDUÇÃO DE RECEITA PARA FORMAÇÃO DO FUNDEB - FPE</t>
  </si>
  <si>
    <t>97210102-*DEDUÇÃO DE RECEITA PARA FORMAÇÃO DO FUNDEB - FPM E RED.FINANCEIRO</t>
  </si>
  <si>
    <t>97210105-*DEDUÇÃO DE RECEITA PARA FORMAÇÃO DO FUNDEB -ITR</t>
  </si>
  <si>
    <t>97210112-*DEDUÇÃO DE RECEITA PARA FORMAÇÃO DO FUNDEB - IPI EXPORTAÇÃO</t>
  </si>
  <si>
    <t>97213600-*DEDUÇÃO DE RECEITA PARA FORMAÇÃO DO FUNDEB-ICMS-DESONERAÇÃO LC 87/96</t>
  </si>
  <si>
    <t>97300700-DEDUÇÃO / RESTITUIÇÃFUNDO DE SOLIDARIEDADE PARA GERAÇÃO DE EMP E REND</t>
  </si>
  <si>
    <t>99110100-DEDUÇÃO DA REC.P/ FORMAÇÃO DO FUNDEB MULTAS E JUROS DE MORA DO ICMS</t>
  </si>
  <si>
    <t>99110200-DEDUÇÃO DA REC. P/ FORMAÇÃO DO FUNDEB MULTAS E JUROS DE MORA DO IPVA</t>
  </si>
  <si>
    <t>99110300-DEDUÇÃO DA REC. P/ FORMAÇÃO DO FUNDEB MULTAS E JUROS DE MORA DO ITCD</t>
  </si>
  <si>
    <t>99112304-*RESTITUIÇÃO DA MULTA POR DESCUMPRIMENTO DE OBRIGAÇÃO</t>
  </si>
  <si>
    <t>99130100-DEDUÇÃO DA REC.P/ FORMAÇÃO DO FUNDEB MULTAS E JM DA DÍV. ATIVA DO ICM</t>
  </si>
  <si>
    <t>99130200-DEDUÇÃO DA REC.P/ FORMAÇÃO DO FUNDEB MULTAS E JM.DÍV. ATIVA DO IPVA</t>
  </si>
  <si>
    <t>99130300-DEDUÇÃO DA REC.P/ FORMAÇÃO DO FUNDEB MULTAS E JM DA DÍV. ATIVA DO ITC</t>
  </si>
  <si>
    <t>99199901-* RESTITUIÇÃO DEMAIS MULTAS</t>
  </si>
  <si>
    <t>99310100-DEDUÇÃO DA RECEITA P/ FORMAÇÃO DO FUNDEB DA DÍVIDA ATIVA DO ICMS</t>
  </si>
  <si>
    <t>99310200-DEDUÇÃO DA RECEITA P/ FORMAÇÃO DO FUNDEB DA DÍVIDA ATIVA DO IPVA</t>
  </si>
  <si>
    <t>99310300-DEDUÇÃO DA RECEITA P/ FORMAÇÃO DO FUNDEB DA DÍVIDA ATIVA DO ITCD</t>
  </si>
  <si>
    <t>99900201-DEDUÇÃO DA REC.HONORÁRIOS ADVOCATÍCIOS</t>
  </si>
  <si>
    <t>12200303-CONTRIBUIÇÃO PARA O PROGRAMA DE INCENTIVO ARRECADAÇÃO E EDUCAÇÃO TRIb. - PINAT</t>
  </si>
  <si>
    <r>
      <t xml:space="preserve">11130222-ICMS PADES LEI 1314 DE 19.12.96 - </t>
    </r>
    <r>
      <rPr>
        <sz val="8"/>
        <color rgb="FFFF0000"/>
        <rFont val="Tahoma"/>
        <family val="2"/>
      </rPr>
      <t xml:space="preserve">FIDE-financ Esp p/ Des lançado pela SUREC nesta conta </t>
    </r>
  </si>
  <si>
    <t>TOTAL POR FONTE</t>
  </si>
  <si>
    <t>13110114-ALUGUEIS TCB</t>
  </si>
  <si>
    <t>211413-OPERAÇÕES DE CRÉD.INTERNAS P/ PROG. DE TRANSPORTE</t>
  </si>
  <si>
    <t>760003-SERVIÇOS INTRA-ORÇAMENTÁRIOS DE TRANSPORTE</t>
  </si>
  <si>
    <t>760013-SERVIÇOS INTRA-ORÇAMENTÁRIOS ADMINISTRATIVOS</t>
  </si>
  <si>
    <t>176205-TRANSFERÊNCIAS  DE CONVÊNIOS PROGRAMA DE SANEAMENTO BASICO</t>
  </si>
  <si>
    <t>17620500-TRANSFERÊNCIAS  DE CONVÊNIOS PROGRAMA DE SANEAMENTO BASICO</t>
  </si>
  <si>
    <t>776205-TRANSF.INTRA-ORÇ  DE CONVÊNIOS PROGRAMA DE SAÚDE</t>
  </si>
  <si>
    <t>77620500-TRANSF.INTRA-ORÇ  DE CONVÊNIOS PROGRAMA DE SAÚDE</t>
  </si>
  <si>
    <t>847205-TRANSF.INTRA-ORÇ  DE CONVÊNIOS PROGRAMA DE SAÚDE</t>
  </si>
  <si>
    <t>84720500-TRANSF.INTRA-ORÇ  DE CONVÊNIOS PROGRAMA DE SAÚDE</t>
  </si>
  <si>
    <t xml:space="preserve">199048- </t>
  </si>
  <si>
    <t>19904800-DEPÓSITOS JUDICIAIS</t>
  </si>
  <si>
    <t>12102922-CONTRIBUIÇÃO DE SERVIDOR ATIVO DA CÂMARA LEGISLATIVA DO DF</t>
  </si>
  <si>
    <t>12102923-CONTRIBUIÇÃO DE SERVIDOR ATIVO DO TRIBUNAL DE CONTAS DO DF</t>
  </si>
  <si>
    <t>12102924-CONTRIBUIÇÃO DE SERVIDOR INATIVO DA CÂMARA LEGISLATIVA DO DF</t>
  </si>
  <si>
    <t>12102925-CONTRIBUIÇÃO DE SERVIDOR INATIVO DO TRIBUNAL DE CONTAS DO DF</t>
  </si>
  <si>
    <t>-</t>
  </si>
  <si>
    <r>
      <t xml:space="preserve">SÉRIE HISTÓRICA DA RECEITA PREVISTA X REALIZADA - </t>
    </r>
    <r>
      <rPr>
        <b/>
        <u/>
        <sz val="12"/>
        <color rgb="FF000000"/>
        <rFont val="Tahoma"/>
        <family val="2"/>
      </rPr>
      <t>PLOA 2013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</si>
</sst>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7" formatCode="#,##0.0000"/>
    <numFmt numFmtId="176" formatCode="_-* #,##0_-;\-* #,##0_-;_-* &quot;-&quot;??_-;_-@_-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1"/>
      <color rgb="FF0000FF"/>
      <name val="Arial"/>
      <family val="2"/>
    </font>
    <font>
      <sz val="11"/>
      <color theme="1"/>
      <name val="Tahoma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8"/>
      <color rgb="FF000000"/>
      <name val="Tahoma"/>
      <family val="2"/>
    </font>
    <font>
      <b/>
      <sz val="12"/>
      <color theme="1"/>
      <name val="Calibri"/>
      <family val="2"/>
      <scheme val="minor"/>
    </font>
    <font>
      <b/>
      <sz val="6"/>
      <name val="Arial"/>
      <family val="2"/>
    </font>
    <font>
      <b/>
      <sz val="11"/>
      <color indexed="12"/>
      <name val="Tahoma"/>
      <family val="2"/>
    </font>
    <font>
      <b/>
      <sz val="11"/>
      <color rgb="FF0000FF"/>
      <name val="Tahoma"/>
      <family val="2"/>
    </font>
    <font>
      <sz val="8"/>
      <color rgb="FF0000FF"/>
      <name val="Arial"/>
      <family val="2"/>
    </font>
    <font>
      <b/>
      <sz val="10"/>
      <color rgb="FF000000"/>
      <name val="Tahoma"/>
      <family val="2"/>
    </font>
    <font>
      <b/>
      <sz val="8"/>
      <color rgb="FF000000"/>
      <name val="Tahoma"/>
      <family val="2"/>
    </font>
    <font>
      <b/>
      <sz val="7.5"/>
      <color rgb="FF000000"/>
      <name val="Arial Narrow"/>
      <family val="2"/>
    </font>
    <font>
      <b/>
      <sz val="12"/>
      <color rgb="FF000000"/>
      <name val="Tahoma"/>
      <family val="2"/>
    </font>
    <font>
      <b/>
      <sz val="7.5"/>
      <color theme="1"/>
      <name val="Arial Narrow"/>
      <family val="2"/>
    </font>
    <font>
      <sz val="7.5"/>
      <color rgb="FF000000"/>
      <name val="Tahoma"/>
      <family val="2"/>
    </font>
    <font>
      <b/>
      <sz val="12"/>
      <color rgb="FF000000"/>
      <name val="Arial Narrow"/>
      <family val="2"/>
    </font>
    <font>
      <sz val="7.5"/>
      <color rgb="FF000000"/>
      <name val="Arial Narrow"/>
      <family val="2"/>
    </font>
    <font>
      <b/>
      <sz val="7.5"/>
      <color rgb="FF000000"/>
      <name val="Tahoma"/>
      <family val="2"/>
    </font>
    <font>
      <sz val="7.5"/>
      <color theme="1"/>
      <name val="Arial Narrow"/>
      <family val="2"/>
    </font>
    <font>
      <b/>
      <sz val="8"/>
      <color indexed="8"/>
      <name val="Calibri"/>
      <family val="2"/>
    </font>
    <font>
      <b/>
      <sz val="9"/>
      <color indexed="8"/>
      <name val="Calibri"/>
      <family val="2"/>
    </font>
    <font>
      <sz val="8"/>
      <name val="Calibri"/>
      <family val="2"/>
      <scheme val="minor"/>
    </font>
    <font>
      <sz val="8"/>
      <color rgb="FFFF0000"/>
      <name val="Tahoma"/>
      <family val="2"/>
    </font>
    <font>
      <sz val="7.5"/>
      <name val="Arial Narrow"/>
      <family val="2"/>
    </font>
    <font>
      <b/>
      <sz val="7.5"/>
      <name val="Arial Narrow"/>
      <family val="2"/>
    </font>
    <font>
      <sz val="10"/>
      <name val="Arial"/>
      <family val="2"/>
    </font>
    <font>
      <sz val="10"/>
      <name val="Segoe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Tahoma"/>
      <family val="2"/>
    </font>
    <font>
      <sz val="12"/>
      <color rgb="FF000000"/>
      <name val="Tahoma"/>
      <family val="2"/>
    </font>
    <font>
      <b/>
      <u/>
      <sz val="12"/>
      <color rgb="FF000000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7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6" fillId="0" borderId="0"/>
    <xf numFmtId="0" fontId="2" fillId="0" borderId="0"/>
    <xf numFmtId="43" fontId="2" fillId="0" borderId="0" applyFont="0" applyFill="0" applyBorder="0" applyAlignment="0" applyProtection="0"/>
  </cellStyleXfs>
  <cellXfs count="126">
    <xf numFmtId="0" fontId="0" fillId="0" borderId="0" xfId="0" applyNumberFormat="1" applyFont="1" applyFill="1" applyBorder="1" applyAlignment="1" applyProtection="1"/>
    <xf numFmtId="0" fontId="14" fillId="3" borderId="0" xfId="4" applyFont="1" applyFill="1" applyAlignment="1">
      <alignment horizontal="left" vertical="center"/>
    </xf>
    <xf numFmtId="0" fontId="11" fillId="0" borderId="0" xfId="4" applyFont="1" applyAlignment="1">
      <alignment vertical="center"/>
    </xf>
    <xf numFmtId="0" fontId="15" fillId="0" borderId="0" xfId="4" applyFont="1" applyAlignment="1">
      <alignment horizontal="center" vertical="center"/>
    </xf>
    <xf numFmtId="0" fontId="3" fillId="0" borderId="0" xfId="4" applyAlignment="1"/>
    <xf numFmtId="0" fontId="3" fillId="0" borderId="0" xfId="4"/>
    <xf numFmtId="4" fontId="19" fillId="0" borderId="1" xfId="4" applyNumberFormat="1" applyFont="1" applyBorder="1"/>
    <xf numFmtId="0" fontId="11" fillId="0" borderId="0" xfId="4" applyFont="1" applyBorder="1" applyAlignment="1">
      <alignment vertical="center"/>
    </xf>
    <xf numFmtId="0" fontId="15" fillId="0" borderId="14" xfId="4" applyFont="1" applyBorder="1" applyAlignment="1">
      <alignment horizontal="center" vertical="center"/>
    </xf>
    <xf numFmtId="0" fontId="21" fillId="4" borderId="15" xfId="4" applyFont="1" applyFill="1" applyBorder="1" applyAlignment="1">
      <alignment horizontal="center" vertical="center"/>
    </xf>
    <xf numFmtId="0" fontId="11" fillId="0" borderId="12" xfId="4" applyFont="1" applyBorder="1" applyAlignment="1">
      <alignment vertical="center"/>
    </xf>
    <xf numFmtId="0" fontId="15" fillId="0" borderId="1" xfId="4" applyFont="1" applyBorder="1" applyAlignment="1">
      <alignment horizontal="center" vertical="center"/>
    </xf>
    <xf numFmtId="0" fontId="22" fillId="4" borderId="10" xfId="4" applyFont="1" applyFill="1" applyBorder="1" applyAlignment="1">
      <alignment horizontal="center" vertical="center"/>
    </xf>
    <xf numFmtId="0" fontId="22" fillId="4" borderId="8" xfId="4" applyFont="1" applyFill="1" applyBorder="1" applyAlignment="1">
      <alignment horizontal="center" vertical="center"/>
    </xf>
    <xf numFmtId="0" fontId="21" fillId="4" borderId="16" xfId="4" applyFont="1" applyFill="1" applyBorder="1" applyAlignment="1">
      <alignment horizontal="center" vertical="center"/>
    </xf>
    <xf numFmtId="0" fontId="21" fillId="4" borderId="17" xfId="4" applyFont="1" applyFill="1" applyBorder="1" applyAlignment="1">
      <alignment horizontal="center" vertical="center"/>
    </xf>
    <xf numFmtId="4" fontId="9" fillId="2" borderId="1" xfId="4" applyNumberFormat="1" applyFont="1" applyFill="1" applyBorder="1" applyAlignment="1">
      <alignment horizontal="center" vertical="center"/>
    </xf>
    <xf numFmtId="0" fontId="23" fillId="0" borderId="8" xfId="4" applyFont="1" applyFill="1" applyBorder="1" applyAlignment="1">
      <alignment horizontal="left" vertical="center"/>
    </xf>
    <xf numFmtId="0" fontId="11" fillId="0" borderId="9" xfId="4" applyFont="1" applyBorder="1" applyAlignment="1">
      <alignment vertical="center" wrapText="1"/>
    </xf>
    <xf numFmtId="0" fontId="15" fillId="0" borderId="13" xfId="4" applyFont="1" applyBorder="1" applyAlignment="1">
      <alignment horizontal="center" vertical="center" wrapText="1"/>
    </xf>
    <xf numFmtId="3" fontId="24" fillId="5" borderId="9" xfId="5" applyNumberFormat="1" applyFont="1" applyFill="1" applyBorder="1" applyAlignment="1">
      <alignment vertical="center" wrapText="1"/>
    </xf>
    <xf numFmtId="4" fontId="24" fillId="0" borderId="9" xfId="5" applyNumberFormat="1" applyFont="1" applyFill="1" applyBorder="1" applyAlignment="1">
      <alignment vertical="center" wrapText="1"/>
    </xf>
    <xf numFmtId="4" fontId="24" fillId="0" borderId="9" xfId="5" applyNumberFormat="1" applyFont="1" applyFill="1" applyBorder="1" applyAlignment="1">
      <alignment horizontal="right" vertical="center" wrapText="1"/>
    </xf>
    <xf numFmtId="4" fontId="24" fillId="0" borderId="1" xfId="5" applyNumberFormat="1" applyFont="1" applyFill="1" applyBorder="1" applyAlignment="1">
      <alignment horizontal="right" vertical="center" wrapText="1"/>
    </xf>
    <xf numFmtId="4" fontId="24" fillId="2" borderId="1" xfId="5" applyNumberFormat="1" applyFont="1" applyFill="1" applyBorder="1" applyAlignment="1">
      <alignment horizontal="right" vertical="center" wrapText="1"/>
    </xf>
    <xf numFmtId="0" fontId="11" fillId="0" borderId="8" xfId="4" applyFont="1" applyFill="1" applyBorder="1" applyAlignment="1">
      <alignment vertical="center"/>
    </xf>
    <xf numFmtId="0" fontId="20" fillId="0" borderId="8" xfId="4" applyFont="1" applyFill="1" applyBorder="1" applyAlignment="1">
      <alignment horizontal="left" vertical="center"/>
    </xf>
    <xf numFmtId="0" fontId="15" fillId="0" borderId="8" xfId="4" applyFont="1" applyBorder="1" applyAlignment="1">
      <alignment horizontal="center" vertical="center" wrapText="1"/>
    </xf>
    <xf numFmtId="0" fontId="25" fillId="3" borderId="8" xfId="4" applyFont="1" applyFill="1" applyBorder="1" applyAlignment="1">
      <alignment horizontal="left" vertical="center"/>
    </xf>
    <xf numFmtId="0" fontId="26" fillId="3" borderId="8" xfId="4" applyNumberFormat="1" applyFont="1" applyFill="1" applyBorder="1" applyAlignment="1">
      <alignment horizontal="center" vertical="center"/>
    </xf>
    <xf numFmtId="3" fontId="27" fillId="3" borderId="8" xfId="4" applyNumberFormat="1" applyFont="1" applyFill="1" applyBorder="1" applyAlignment="1">
      <alignment horizontal="right" vertical="center" wrapText="1"/>
    </xf>
    <xf numFmtId="0" fontId="27" fillId="3" borderId="8" xfId="4" applyFont="1" applyFill="1" applyBorder="1" applyAlignment="1">
      <alignment horizontal="right" vertical="center" wrapText="1"/>
    </xf>
    <xf numFmtId="0" fontId="26" fillId="3" borderId="8" xfId="4" applyFont="1" applyFill="1" applyBorder="1" applyAlignment="1">
      <alignment horizontal="center" vertical="center"/>
    </xf>
    <xf numFmtId="0" fontId="23" fillId="4" borderId="8" xfId="4" applyFont="1" applyFill="1" applyBorder="1" applyAlignment="1">
      <alignment horizontal="left" vertical="center"/>
    </xf>
    <xf numFmtId="0" fontId="25" fillId="0" borderId="8" xfId="4" applyFont="1" applyFill="1" applyBorder="1" applyAlignment="1">
      <alignment horizontal="center" vertical="top"/>
    </xf>
    <xf numFmtId="0" fontId="28" fillId="3" borderId="8" xfId="4" applyFont="1" applyFill="1" applyBorder="1" applyAlignment="1">
      <alignment horizontal="left" vertical="center"/>
    </xf>
    <xf numFmtId="0" fontId="3" fillId="0" borderId="0" xfId="4" applyAlignment="1">
      <alignment vertical="center"/>
    </xf>
    <xf numFmtId="0" fontId="3" fillId="2" borderId="0" xfId="4" applyFill="1"/>
    <xf numFmtId="3" fontId="3" fillId="0" borderId="0" xfId="4" applyNumberFormat="1" applyAlignment="1">
      <alignment vertical="center"/>
    </xf>
    <xf numFmtId="0" fontId="22" fillId="5" borderId="8" xfId="4" applyFont="1" applyFill="1" applyBorder="1" applyAlignment="1">
      <alignment horizontal="center" vertical="center" wrapText="1"/>
    </xf>
    <xf numFmtId="3" fontId="3" fillId="2" borderId="0" xfId="4" applyNumberFormat="1" applyFill="1" applyAlignment="1">
      <alignment vertical="center"/>
    </xf>
    <xf numFmtId="0" fontId="6" fillId="0" borderId="1" xfId="4" applyFont="1" applyFill="1" applyBorder="1" applyAlignment="1">
      <alignment horizontal="center" vertical="center"/>
    </xf>
    <xf numFmtId="3" fontId="3" fillId="0" borderId="1" xfId="4" applyNumberFormat="1" applyBorder="1" applyAlignment="1">
      <alignment vertical="center"/>
    </xf>
    <xf numFmtId="4" fontId="29" fillId="2" borderId="1" xfId="5" applyNumberFormat="1" applyFont="1" applyFill="1" applyBorder="1" applyAlignment="1">
      <alignment horizontal="right" vertical="center" wrapText="1"/>
    </xf>
    <xf numFmtId="4" fontId="29" fillId="0" borderId="1" xfId="5" applyNumberFormat="1" applyFont="1" applyFill="1" applyBorder="1" applyAlignment="1">
      <alignment horizontal="right" vertical="center" wrapText="1"/>
    </xf>
    <xf numFmtId="0" fontId="6" fillId="0" borderId="1" xfId="4" applyFont="1" applyBorder="1" applyAlignment="1">
      <alignment horizontal="center" vertical="center"/>
    </xf>
    <xf numFmtId="0" fontId="3" fillId="0" borderId="1" xfId="4" applyBorder="1" applyAlignment="1">
      <alignment horizontal="center" vertical="center"/>
    </xf>
    <xf numFmtId="176" fontId="30" fillId="5" borderId="1" xfId="5" applyNumberFormat="1" applyFont="1" applyFill="1" applyBorder="1" applyAlignment="1">
      <alignment horizontal="center" vertical="center"/>
    </xf>
    <xf numFmtId="176" fontId="30" fillId="5" borderId="1" xfId="5" applyNumberFormat="1" applyFont="1" applyFill="1" applyBorder="1" applyAlignment="1">
      <alignment vertical="center"/>
    </xf>
    <xf numFmtId="176" fontId="31" fillId="2" borderId="1" xfId="5" applyNumberFormat="1" applyFont="1" applyFill="1" applyBorder="1" applyAlignment="1">
      <alignment vertical="center"/>
    </xf>
    <xf numFmtId="176" fontId="30" fillId="2" borderId="1" xfId="5" applyNumberFormat="1" applyFont="1" applyFill="1" applyBorder="1" applyAlignment="1">
      <alignment vertical="center"/>
    </xf>
    <xf numFmtId="3" fontId="17" fillId="0" borderId="1" xfId="5" applyNumberFormat="1" applyFont="1" applyFill="1" applyBorder="1" applyAlignment="1" applyProtection="1">
      <alignment horizontal="center" vertical="center"/>
    </xf>
    <xf numFmtId="0" fontId="18" fillId="0" borderId="4" xfId="5" applyNumberFormat="1" applyFont="1" applyFill="1" applyBorder="1" applyAlignment="1" applyProtection="1">
      <alignment vertical="center"/>
    </xf>
    <xf numFmtId="4" fontId="18" fillId="2" borderId="4" xfId="5" applyNumberFormat="1" applyFont="1" applyFill="1" applyBorder="1" applyAlignment="1" applyProtection="1">
      <alignment vertical="center"/>
    </xf>
    <xf numFmtId="167" fontId="18" fillId="0" borderId="5" xfId="5" applyNumberFormat="1" applyFont="1" applyFill="1" applyBorder="1" applyAlignment="1" applyProtection="1">
      <alignment vertical="center"/>
    </xf>
    <xf numFmtId="4" fontId="10" fillId="2" borderId="6" xfId="4" applyNumberFormat="1" applyFont="1" applyFill="1" applyBorder="1" applyAlignment="1">
      <alignment vertical="center"/>
    </xf>
    <xf numFmtId="4" fontId="18" fillId="2" borderId="5" xfId="5" applyNumberFormat="1" applyFont="1" applyFill="1" applyBorder="1" applyAlignment="1" applyProtection="1">
      <alignment vertical="center"/>
    </xf>
    <xf numFmtId="4" fontId="10" fillId="2" borderId="2" xfId="4" applyNumberFormat="1" applyFont="1" applyFill="1" applyBorder="1" applyAlignment="1">
      <alignment vertical="center"/>
    </xf>
    <xf numFmtId="0" fontId="32" fillId="2" borderId="1" xfId="4" applyFont="1" applyFill="1" applyBorder="1" applyAlignment="1">
      <alignment horizontal="center" vertical="center"/>
    </xf>
    <xf numFmtId="4" fontId="32" fillId="2" borderId="1" xfId="4" applyNumberFormat="1" applyFont="1" applyFill="1" applyBorder="1" applyAlignment="1">
      <alignment horizontal="center" vertical="center"/>
    </xf>
    <xf numFmtId="3" fontId="27" fillId="6" borderId="8" xfId="4" applyNumberFormat="1" applyFont="1" applyFill="1" applyBorder="1" applyAlignment="1">
      <alignment horizontal="right" vertical="center" wrapText="1"/>
    </xf>
    <xf numFmtId="4" fontId="24" fillId="6" borderId="1" xfId="5" applyNumberFormat="1" applyFont="1" applyFill="1" applyBorder="1" applyAlignment="1">
      <alignment horizontal="right" vertical="center" wrapText="1"/>
    </xf>
    <xf numFmtId="0" fontId="9" fillId="2" borderId="7" xfId="4" applyFont="1" applyFill="1" applyBorder="1" applyAlignment="1">
      <alignment horizontal="center" vertical="center"/>
    </xf>
    <xf numFmtId="3" fontId="24" fillId="2" borderId="18" xfId="5" applyNumberFormat="1" applyFont="1" applyFill="1" applyBorder="1" applyAlignment="1">
      <alignment vertical="center" wrapText="1"/>
    </xf>
    <xf numFmtId="3" fontId="27" fillId="3" borderId="10" xfId="4" applyNumberFormat="1" applyFont="1" applyFill="1" applyBorder="1" applyAlignment="1">
      <alignment horizontal="right" vertical="center" wrapText="1"/>
    </xf>
    <xf numFmtId="0" fontId="27" fillId="3" borderId="10" xfId="4" applyFont="1" applyFill="1" applyBorder="1" applyAlignment="1">
      <alignment horizontal="right" vertical="center" wrapText="1"/>
    </xf>
    <xf numFmtId="3" fontId="24" fillId="5" borderId="18" xfId="5" applyNumberFormat="1" applyFont="1" applyFill="1" applyBorder="1" applyAlignment="1">
      <alignment vertical="center" wrapText="1"/>
    </xf>
    <xf numFmtId="3" fontId="27" fillId="2" borderId="10" xfId="4" applyNumberFormat="1" applyFont="1" applyFill="1" applyBorder="1" applyAlignment="1">
      <alignment horizontal="right" vertical="center" wrapText="1"/>
    </xf>
    <xf numFmtId="0" fontId="27" fillId="2" borderId="10" xfId="4" applyFont="1" applyFill="1" applyBorder="1" applyAlignment="1">
      <alignment horizontal="right" vertical="center" wrapText="1"/>
    </xf>
    <xf numFmtId="3" fontId="27" fillId="7" borderId="8" xfId="4" applyNumberFormat="1" applyFont="1" applyFill="1" applyBorder="1" applyAlignment="1">
      <alignment horizontal="right" vertical="center" wrapText="1"/>
    </xf>
    <xf numFmtId="4" fontId="24" fillId="7" borderId="1" xfId="5" applyNumberFormat="1" applyFont="1" applyFill="1" applyBorder="1" applyAlignment="1">
      <alignment horizontal="right" vertical="center" wrapText="1"/>
    </xf>
    <xf numFmtId="3" fontId="34" fillId="7" borderId="8" xfId="4" applyNumberFormat="1" applyFont="1" applyFill="1" applyBorder="1" applyAlignment="1">
      <alignment horizontal="right" vertical="center" wrapText="1"/>
    </xf>
    <xf numFmtId="4" fontId="35" fillId="7" borderId="1" xfId="5" applyNumberFormat="1" applyFont="1" applyFill="1" applyBorder="1" applyAlignment="1">
      <alignment horizontal="right" vertical="center" wrapText="1"/>
    </xf>
    <xf numFmtId="3" fontId="7" fillId="0" borderId="0" xfId="4" applyNumberFormat="1" applyFont="1" applyFill="1" applyBorder="1" applyAlignment="1" applyProtection="1"/>
    <xf numFmtId="4" fontId="35" fillId="2" borderId="1" xfId="5" applyNumberFormat="1" applyFont="1" applyFill="1" applyBorder="1" applyAlignment="1">
      <alignment horizontal="right" vertical="center" wrapText="1"/>
    </xf>
    <xf numFmtId="3" fontId="1" fillId="0" borderId="0" xfId="4" applyNumberFormat="1" applyFont="1" applyAlignment="1">
      <alignment vertical="center"/>
    </xf>
    <xf numFmtId="0" fontId="16" fillId="10" borderId="1" xfId="4" applyFont="1" applyFill="1" applyBorder="1" applyAlignment="1">
      <alignment horizontal="center"/>
    </xf>
    <xf numFmtId="0" fontId="9" fillId="10" borderId="1" xfId="4" applyFont="1" applyFill="1" applyBorder="1" applyAlignment="1">
      <alignment horizontal="center" vertical="center"/>
    </xf>
    <xf numFmtId="4" fontId="9" fillId="10" borderId="1" xfId="4" applyNumberFormat="1" applyFont="1" applyFill="1" applyBorder="1" applyAlignment="1">
      <alignment horizontal="center" vertical="center"/>
    </xf>
    <xf numFmtId="3" fontId="24" fillId="10" borderId="9" xfId="5" applyNumberFormat="1" applyFont="1" applyFill="1" applyBorder="1" applyAlignment="1">
      <alignment vertical="center" wrapText="1"/>
    </xf>
    <xf numFmtId="4" fontId="24" fillId="10" borderId="1" xfId="5" applyNumberFormat="1" applyFont="1" applyFill="1" applyBorder="1" applyAlignment="1">
      <alignment horizontal="right" vertical="center" wrapText="1"/>
    </xf>
    <xf numFmtId="3" fontId="27" fillId="10" borderId="8" xfId="4" applyNumberFormat="1" applyFont="1" applyFill="1" applyBorder="1" applyAlignment="1">
      <alignment horizontal="right" vertical="center" wrapText="1"/>
    </xf>
    <xf numFmtId="3" fontId="27" fillId="0" borderId="8" xfId="4" applyNumberFormat="1" applyFont="1" applyFill="1" applyBorder="1" applyAlignment="1">
      <alignment horizontal="right" vertical="center" wrapText="1"/>
    </xf>
    <xf numFmtId="4" fontId="24" fillId="8" borderId="1" xfId="5" applyNumberFormat="1" applyFont="1" applyFill="1" applyBorder="1" applyAlignment="1">
      <alignment horizontal="right" vertical="center" wrapText="1"/>
    </xf>
    <xf numFmtId="3" fontId="27" fillId="8" borderId="8" xfId="4" applyNumberFormat="1" applyFont="1" applyFill="1" applyBorder="1" applyAlignment="1">
      <alignment horizontal="right" vertical="center" wrapText="1"/>
    </xf>
    <xf numFmtId="0" fontId="32" fillId="10" borderId="1" xfId="4" applyFont="1" applyFill="1" applyBorder="1" applyAlignment="1">
      <alignment horizontal="center" vertical="center"/>
    </xf>
    <xf numFmtId="4" fontId="32" fillId="10" borderId="1" xfId="4" applyNumberFormat="1" applyFont="1" applyFill="1" applyBorder="1" applyAlignment="1">
      <alignment horizontal="center" vertical="center"/>
    </xf>
    <xf numFmtId="176" fontId="30" fillId="10" borderId="1" xfId="5" applyNumberFormat="1" applyFont="1" applyFill="1" applyBorder="1" applyAlignment="1">
      <alignment horizontal="center" vertical="center"/>
    </xf>
    <xf numFmtId="176" fontId="31" fillId="10" borderId="1" xfId="5" applyNumberFormat="1" applyFont="1" applyFill="1" applyBorder="1" applyAlignment="1">
      <alignment vertical="center"/>
    </xf>
    <xf numFmtId="3" fontId="27" fillId="11" borderId="8" xfId="4" applyNumberFormat="1" applyFont="1" applyFill="1" applyBorder="1" applyAlignment="1">
      <alignment horizontal="right" vertical="center" wrapText="1"/>
    </xf>
    <xf numFmtId="4" fontId="24" fillId="11" borderId="1" xfId="5" applyNumberFormat="1" applyFont="1" applyFill="1" applyBorder="1" applyAlignment="1">
      <alignment horizontal="right" vertical="center" wrapText="1"/>
    </xf>
    <xf numFmtId="3" fontId="27" fillId="12" borderId="8" xfId="4" applyNumberFormat="1" applyFont="1" applyFill="1" applyBorder="1" applyAlignment="1">
      <alignment horizontal="right" vertical="center" wrapText="1"/>
    </xf>
    <xf numFmtId="4" fontId="24" fillId="12" borderId="1" xfId="5" applyNumberFormat="1" applyFont="1" applyFill="1" applyBorder="1" applyAlignment="1">
      <alignment horizontal="right" vertical="center" wrapText="1"/>
    </xf>
    <xf numFmtId="0" fontId="37" fillId="0" borderId="0" xfId="0" applyNumberFormat="1" applyFont="1" applyFill="1" applyBorder="1" applyAlignment="1" applyProtection="1"/>
    <xf numFmtId="3" fontId="27" fillId="9" borderId="8" xfId="4" applyNumberFormat="1" applyFont="1" applyFill="1" applyBorder="1" applyAlignment="1">
      <alignment horizontal="right" vertical="center" wrapText="1"/>
    </xf>
    <xf numFmtId="3" fontId="34" fillId="9" borderId="8" xfId="4" applyNumberFormat="1" applyFont="1" applyFill="1" applyBorder="1" applyAlignment="1">
      <alignment horizontal="right" vertical="center" wrapText="1"/>
    </xf>
    <xf numFmtId="0" fontId="26" fillId="9" borderId="8" xfId="4" applyNumberFormat="1" applyFont="1" applyFill="1" applyBorder="1" applyAlignment="1">
      <alignment horizontal="center" vertical="center"/>
    </xf>
    <xf numFmtId="4" fontId="24" fillId="9" borderId="9" xfId="5" applyNumberFormat="1" applyFont="1" applyFill="1" applyBorder="1" applyAlignment="1">
      <alignment horizontal="right" vertical="center" wrapText="1"/>
    </xf>
    <xf numFmtId="0" fontId="27" fillId="9" borderId="8" xfId="4" applyFont="1" applyFill="1" applyBorder="1" applyAlignment="1">
      <alignment horizontal="right" vertical="center" wrapText="1"/>
    </xf>
    <xf numFmtId="4" fontId="24" fillId="9" borderId="1" xfId="5" applyNumberFormat="1" applyFont="1" applyFill="1" applyBorder="1" applyAlignment="1">
      <alignment horizontal="right" vertical="center" wrapText="1"/>
    </xf>
    <xf numFmtId="0" fontId="25" fillId="9" borderId="8" xfId="4" applyFont="1" applyFill="1" applyBorder="1" applyAlignment="1">
      <alignment horizontal="left" vertical="center"/>
    </xf>
    <xf numFmtId="0" fontId="11" fillId="9" borderId="8" xfId="4" applyFont="1" applyFill="1" applyBorder="1" applyAlignment="1">
      <alignment vertical="center"/>
    </xf>
    <xf numFmtId="3" fontId="27" fillId="13" borderId="8" xfId="4" applyNumberFormat="1" applyFont="1" applyFill="1" applyBorder="1" applyAlignment="1">
      <alignment horizontal="right" vertical="center" wrapText="1"/>
    </xf>
    <xf numFmtId="0" fontId="23" fillId="14" borderId="8" xfId="4" applyFont="1" applyFill="1" applyBorder="1" applyAlignment="1">
      <alignment horizontal="left" vertical="center"/>
    </xf>
    <xf numFmtId="0" fontId="25" fillId="14" borderId="8" xfId="4" applyFont="1" applyFill="1" applyBorder="1" applyAlignment="1">
      <alignment horizontal="left" vertical="center"/>
    </xf>
    <xf numFmtId="3" fontId="27" fillId="15" borderId="8" xfId="4" applyNumberFormat="1" applyFont="1" applyFill="1" applyBorder="1" applyAlignment="1">
      <alignment horizontal="right" vertical="center" wrapText="1"/>
    </xf>
    <xf numFmtId="0" fontId="27" fillId="3" borderId="9" xfId="4" applyFont="1" applyFill="1" applyBorder="1" applyAlignment="1">
      <alignment horizontal="right" vertical="center" wrapText="1"/>
    </xf>
    <xf numFmtId="3" fontId="27" fillId="3" borderId="9" xfId="4" applyNumberFormat="1" applyFont="1" applyFill="1" applyBorder="1" applyAlignment="1">
      <alignment horizontal="right" vertical="center" wrapText="1"/>
    </xf>
    <xf numFmtId="3" fontId="27" fillId="3" borderId="18" xfId="4" applyNumberFormat="1" applyFont="1" applyFill="1" applyBorder="1" applyAlignment="1">
      <alignment horizontal="right" vertical="center" wrapText="1"/>
    </xf>
    <xf numFmtId="0" fontId="13" fillId="2" borderId="1" xfId="4" applyFont="1" applyFill="1" applyBorder="1" applyAlignment="1">
      <alignment horizontal="center" vertical="center" wrapText="1"/>
    </xf>
    <xf numFmtId="0" fontId="13" fillId="10" borderId="3" xfId="4" applyFont="1" applyFill="1" applyBorder="1" applyAlignment="1">
      <alignment horizontal="center" vertical="center" wrapText="1"/>
    </xf>
    <xf numFmtId="0" fontId="13" fillId="10" borderId="7" xfId="4" applyFont="1" applyFill="1" applyBorder="1" applyAlignment="1">
      <alignment horizontal="center" vertical="center" wrapText="1"/>
    </xf>
    <xf numFmtId="0" fontId="3" fillId="5" borderId="11" xfId="4" applyFill="1" applyBorder="1" applyAlignment="1">
      <alignment horizontal="center" vertical="center" wrapText="1"/>
    </xf>
    <xf numFmtId="0" fontId="3" fillId="5" borderId="13" xfId="4" applyFill="1" applyBorder="1" applyAlignment="1">
      <alignment horizontal="center" vertical="center" wrapText="1"/>
    </xf>
    <xf numFmtId="0" fontId="3" fillId="10" borderId="11" xfId="4" applyFill="1" applyBorder="1" applyAlignment="1">
      <alignment horizontal="center" vertical="center" wrapText="1"/>
    </xf>
    <xf numFmtId="0" fontId="3" fillId="10" borderId="13" xfId="4" applyFill="1" applyBorder="1" applyAlignment="1">
      <alignment horizontal="center" vertical="center" wrapText="1"/>
    </xf>
    <xf numFmtId="0" fontId="13" fillId="10" borderId="1" xfId="4" applyFont="1" applyFill="1" applyBorder="1" applyAlignment="1">
      <alignment horizontal="center" vertical="center" wrapText="1"/>
    </xf>
    <xf numFmtId="0" fontId="13" fillId="10" borderId="3" xfId="4" applyFont="1" applyFill="1" applyBorder="1" applyAlignment="1">
      <alignment horizontal="center" wrapText="1"/>
    </xf>
    <xf numFmtId="0" fontId="13" fillId="10" borderId="7" xfId="4" applyFont="1" applyFill="1" applyBorder="1" applyAlignment="1">
      <alignment horizontal="center" wrapText="1"/>
    </xf>
    <xf numFmtId="0" fontId="13" fillId="2" borderId="3" xfId="4" applyFont="1" applyFill="1" applyBorder="1" applyAlignment="1">
      <alignment horizontal="center" wrapText="1"/>
    </xf>
    <xf numFmtId="0" fontId="13" fillId="2" borderId="7" xfId="4" applyFont="1" applyFill="1" applyBorder="1" applyAlignment="1">
      <alignment horizontal="center" wrapText="1"/>
    </xf>
    <xf numFmtId="0" fontId="20" fillId="4" borderId="9" xfId="4" applyFont="1" applyFill="1" applyBorder="1" applyAlignment="1">
      <alignment horizontal="center" vertical="center"/>
    </xf>
    <xf numFmtId="0" fontId="20" fillId="4" borderId="10" xfId="4" applyFont="1" applyFill="1" applyBorder="1" applyAlignment="1">
      <alignment horizontal="center" vertical="center"/>
    </xf>
    <xf numFmtId="0" fontId="13" fillId="2" borderId="7" xfId="4" applyFont="1" applyFill="1" applyBorder="1" applyAlignment="1">
      <alignment horizontal="center" vertical="center" wrapText="1"/>
    </xf>
    <xf numFmtId="0" fontId="40" fillId="0" borderId="0" xfId="4" applyFont="1" applyAlignment="1">
      <alignment horizontal="center" vertical="center"/>
    </xf>
    <xf numFmtId="0" fontId="41" fillId="3" borderId="0" xfId="4" applyFont="1" applyFill="1" applyAlignment="1">
      <alignment horizontal="left" vertical="center"/>
    </xf>
  </cellXfs>
  <cellStyles count="9">
    <cellStyle name="Normal" xfId="0" builtinId="0"/>
    <cellStyle name="Normal 2" xfId="4"/>
    <cellStyle name="Normal 2 2" xfId="2"/>
    <cellStyle name="Normal 3" xfId="6"/>
    <cellStyle name="Normal 4" xfId="7"/>
    <cellStyle name="Separador de milhares 2" xfId="1"/>
    <cellStyle name="Separador de milhares 3" xfId="3"/>
    <cellStyle name="Separador de milhares 4" xfId="5"/>
    <cellStyle name="Separador de milhares 5" xfId="8"/>
  </cellStyles>
  <dxfs count="0"/>
  <tableStyles count="0" defaultTableStyle="TableStyleMedium9" defaultPivotStyle="PivotStyleLight16"/>
  <colors>
    <mruColors>
      <color rgb="FF0000FF"/>
      <color rgb="FF00FF00"/>
      <color rgb="FF339966"/>
      <color rgb="FFC2D69A"/>
      <color rgb="FFC5BE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1569"/>
  <sheetViews>
    <sheetView showGridLines="0" tabSelected="1" view="pageBreakPreview" zoomScaleNormal="85" zoomScaleSheetLayoutView="100" workbookViewId="0">
      <selection activeCell="U205" sqref="U205"/>
    </sheetView>
  </sheetViews>
  <sheetFormatPr defaultRowHeight="15.75"/>
  <cols>
    <col min="1" max="5" width="0.140625" style="5" customWidth="1"/>
    <col min="6" max="6" width="71.85546875" style="2" customWidth="1"/>
    <col min="7" max="7" width="4.7109375" style="3" customWidth="1"/>
    <col min="8" max="9" width="14.42578125" style="5" hidden="1" customWidth="1"/>
    <col min="10" max="11" width="15.7109375" style="5" hidden="1" customWidth="1"/>
    <col min="12" max="12" width="8.7109375" style="5" hidden="1" customWidth="1"/>
    <col min="13" max="14" width="15.7109375" style="5" hidden="1" customWidth="1"/>
    <col min="15" max="15" width="8.7109375" style="5" hidden="1" customWidth="1"/>
    <col min="16" max="17" width="15.7109375" style="5" hidden="1" customWidth="1"/>
    <col min="18" max="18" width="8.7109375" style="5" hidden="1" customWidth="1"/>
    <col min="19" max="19" width="15.7109375" style="5" hidden="1" customWidth="1"/>
    <col min="20" max="20" width="0.140625" style="5" customWidth="1"/>
    <col min="21" max="21" width="8.7109375" style="5" customWidth="1"/>
    <col min="22" max="22" width="18.7109375" style="5" customWidth="1"/>
    <col min="23" max="23" width="10.7109375" style="37" hidden="1" customWidth="1"/>
    <col min="24" max="24" width="18.7109375" style="5" customWidth="1"/>
    <col min="25" max="25" width="10.7109375" style="37" hidden="1" customWidth="1"/>
    <col min="26" max="26" width="18.7109375" style="5" customWidth="1"/>
    <col min="27" max="27" width="10.7109375" style="37" hidden="1" customWidth="1"/>
    <col min="28" max="28" width="18.7109375" style="5" hidden="1" customWidth="1"/>
    <col min="29" max="29" width="10.7109375" style="5" hidden="1" customWidth="1"/>
    <col min="30" max="16384" width="9.140625" style="5"/>
  </cols>
  <sheetData>
    <row r="2" spans="1:29" ht="14.1" customHeight="1">
      <c r="A2" s="1"/>
      <c r="B2" s="2"/>
      <c r="C2" s="2"/>
      <c r="D2" s="2"/>
      <c r="E2" s="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76" t="s">
        <v>29</v>
      </c>
      <c r="V2" s="117">
        <v>2013</v>
      </c>
      <c r="W2" s="118"/>
      <c r="X2" s="117">
        <v>2014</v>
      </c>
      <c r="Y2" s="118"/>
      <c r="Z2" s="117">
        <v>2015</v>
      </c>
      <c r="AA2" s="118"/>
      <c r="AB2" s="119">
        <v>2016</v>
      </c>
      <c r="AC2" s="120"/>
    </row>
    <row r="3" spans="1:29">
      <c r="A3" s="125" t="s">
        <v>1227</v>
      </c>
      <c r="B3" s="2"/>
      <c r="C3" s="2"/>
      <c r="D3" s="2"/>
      <c r="E3" s="2"/>
      <c r="F3" s="12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1" t="s">
        <v>22</v>
      </c>
      <c r="V3" s="52">
        <v>1.0436000000000001</v>
      </c>
      <c r="W3" s="53"/>
      <c r="X3" s="54">
        <v>1.0431999999999999</v>
      </c>
      <c r="Y3" s="53"/>
      <c r="Z3" s="54">
        <v>1.0435000000000001</v>
      </c>
      <c r="AA3" s="55"/>
      <c r="AB3" s="54">
        <v>1.0425</v>
      </c>
      <c r="AC3" s="6"/>
    </row>
    <row r="4" spans="1:29" ht="22.5">
      <c r="A4" s="1" t="s">
        <v>457</v>
      </c>
      <c r="B4" s="2"/>
      <c r="C4" s="2"/>
      <c r="D4" s="2"/>
      <c r="E4" s="2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51" t="s">
        <v>354</v>
      </c>
      <c r="V4" s="54">
        <v>1.0551999999999999</v>
      </c>
      <c r="W4" s="56"/>
      <c r="X4" s="54">
        <v>1.0521</v>
      </c>
      <c r="Y4" s="56"/>
      <c r="Z4" s="54">
        <v>1.0497000000000001</v>
      </c>
      <c r="AA4" s="57"/>
      <c r="AB4" s="54">
        <v>1.0488</v>
      </c>
      <c r="AC4" s="6"/>
    </row>
    <row r="5" spans="1:29">
      <c r="A5" s="7"/>
      <c r="B5" s="7"/>
      <c r="C5" s="7"/>
      <c r="D5" s="7"/>
      <c r="E5" s="7"/>
      <c r="F5" s="7"/>
      <c r="G5" s="8"/>
      <c r="H5" s="121">
        <v>2008</v>
      </c>
      <c r="I5" s="122"/>
      <c r="J5" s="121">
        <v>2009</v>
      </c>
      <c r="K5" s="122"/>
      <c r="L5" s="9" t="s">
        <v>458</v>
      </c>
      <c r="M5" s="121">
        <v>2010</v>
      </c>
      <c r="N5" s="122"/>
      <c r="O5" s="9" t="s">
        <v>458</v>
      </c>
      <c r="P5" s="121">
        <v>2011</v>
      </c>
      <c r="Q5" s="122"/>
      <c r="R5" s="9" t="s">
        <v>458</v>
      </c>
      <c r="S5" s="121">
        <v>2012</v>
      </c>
      <c r="T5" s="122"/>
      <c r="U5" s="9" t="s">
        <v>458</v>
      </c>
      <c r="V5" s="110">
        <v>2013</v>
      </c>
      <c r="W5" s="111"/>
      <c r="X5" s="110">
        <v>2014</v>
      </c>
      <c r="Y5" s="111"/>
      <c r="Z5" s="110">
        <v>2015</v>
      </c>
      <c r="AA5" s="111"/>
      <c r="AB5" s="123">
        <v>2016</v>
      </c>
      <c r="AC5" s="109"/>
    </row>
    <row r="6" spans="1:29">
      <c r="A6" s="10"/>
      <c r="B6" s="10"/>
      <c r="C6" s="10"/>
      <c r="D6" s="10"/>
      <c r="E6" s="10"/>
      <c r="F6" s="10"/>
      <c r="G6" s="11" t="s">
        <v>459</v>
      </c>
      <c r="H6" s="12" t="s">
        <v>212</v>
      </c>
      <c r="I6" s="13" t="s">
        <v>213</v>
      </c>
      <c r="J6" s="13" t="s">
        <v>212</v>
      </c>
      <c r="K6" s="13" t="s">
        <v>213</v>
      </c>
      <c r="L6" s="14" t="s">
        <v>460</v>
      </c>
      <c r="M6" s="13" t="s">
        <v>212</v>
      </c>
      <c r="N6" s="13" t="s">
        <v>213</v>
      </c>
      <c r="O6" s="14" t="s">
        <v>461</v>
      </c>
      <c r="P6" s="13" t="s">
        <v>212</v>
      </c>
      <c r="Q6" s="13" t="s">
        <v>213</v>
      </c>
      <c r="R6" s="14" t="s">
        <v>462</v>
      </c>
      <c r="S6" s="13" t="s">
        <v>212</v>
      </c>
      <c r="T6" s="13" t="s">
        <v>213</v>
      </c>
      <c r="U6" s="15" t="s">
        <v>463</v>
      </c>
      <c r="V6" s="77" t="s">
        <v>78</v>
      </c>
      <c r="W6" s="78" t="s">
        <v>211</v>
      </c>
      <c r="X6" s="77" t="s">
        <v>78</v>
      </c>
      <c r="Y6" s="78" t="s">
        <v>211</v>
      </c>
      <c r="Z6" s="77" t="s">
        <v>78</v>
      </c>
      <c r="AA6" s="78" t="s">
        <v>211</v>
      </c>
      <c r="AB6" s="62" t="s">
        <v>78</v>
      </c>
      <c r="AC6" s="16" t="s">
        <v>211</v>
      </c>
    </row>
    <row r="7" spans="1:29" ht="30" customHeight="1">
      <c r="A7" s="17" t="s">
        <v>214</v>
      </c>
      <c r="B7" s="17"/>
      <c r="C7" s="17"/>
      <c r="D7" s="17"/>
      <c r="E7" s="17"/>
      <c r="F7" s="18"/>
      <c r="G7" s="19"/>
      <c r="H7" s="20">
        <f>H8+H221+H267+H500+H509+H519+H620+H756</f>
        <v>10907369753</v>
      </c>
      <c r="I7" s="20">
        <f>I8+I221+I267+I500+I509+I519+I620+I756</f>
        <v>10900360604</v>
      </c>
      <c r="J7" s="20">
        <f>J8+J221+J267+J500+J509+J519+J620+J756</f>
        <v>12696593087</v>
      </c>
      <c r="K7" s="20">
        <f>K8+K221+K267+K500+K509+K519+K620+K756</f>
        <v>11955113084</v>
      </c>
      <c r="L7" s="21">
        <f>IFERROR(K7/I7*100-100,"-")</f>
        <v>9.6763081362000776</v>
      </c>
      <c r="M7" s="20">
        <f>M8+M221+M267+M500+M509+M519+M620+M756</f>
        <v>13973940083</v>
      </c>
      <c r="N7" s="20">
        <f>N8+N221+N267+N500+N509+N519+N620+N756</f>
        <v>13270655125</v>
      </c>
      <c r="O7" s="22">
        <f t="shared" ref="O7:O71" si="0">IFERROR(N7/K7*100-100,"-")</f>
        <v>11.004011687356126</v>
      </c>
      <c r="P7" s="20">
        <f>P8+P221+P267+P500+P509+P519+P620+P756</f>
        <v>16044145464</v>
      </c>
      <c r="Q7" s="20">
        <f>Q8+Q221+Q267+Q500+Q509+Q519+Q620+Q756</f>
        <v>14729168373</v>
      </c>
      <c r="R7" s="22">
        <f t="shared" ref="R7:R71" si="1">IFERROR(Q7/N7*100-100,"-")</f>
        <v>10.990514290830845</v>
      </c>
      <c r="S7" s="20">
        <f>S8+S221+S267+S500+S509+S519+S620+S756</f>
        <v>16676549669</v>
      </c>
      <c r="T7" s="20">
        <f>T8+T221+T267+T500+T509+T519+T620+T756</f>
        <v>5024597039</v>
      </c>
      <c r="U7" s="23">
        <f>IFERROR(S7/Q7*100-100,"-")</f>
        <v>13.221257620829022</v>
      </c>
      <c r="V7" s="79">
        <v>18260284918.636047</v>
      </c>
      <c r="W7" s="79" t="e">
        <v>#DIV/0!</v>
      </c>
      <c r="X7" s="79">
        <v>19313915396.416954</v>
      </c>
      <c r="Y7" s="79" t="e">
        <v>#DIV/0!</v>
      </c>
      <c r="Z7" s="79">
        <v>21088921743.17131</v>
      </c>
      <c r="AA7" s="80">
        <f>IFERROR(Z7/X7*100-100,"-")</f>
        <v>9.1902978258030998</v>
      </c>
      <c r="AB7" s="63" t="e">
        <f>AB8+AB221+AB267+AB500+AB509+AB519+AB620+AB756</f>
        <v>#REF!</v>
      </c>
      <c r="AC7" s="23" t="str">
        <f>IFERROR(AB7/Z7*100-100,"-")</f>
        <v>-</v>
      </c>
    </row>
    <row r="8" spans="1:29" ht="20.100000000000001" customHeight="1">
      <c r="A8" s="25"/>
      <c r="B8" s="26" t="s">
        <v>215</v>
      </c>
      <c r="C8" s="26"/>
      <c r="D8" s="26"/>
      <c r="E8" s="26"/>
      <c r="F8" s="18"/>
      <c r="G8" s="27"/>
      <c r="H8" s="20">
        <f>H9+H73</f>
        <v>7188407336</v>
      </c>
      <c r="I8" s="20">
        <f>I9+I73</f>
        <v>6853795153</v>
      </c>
      <c r="J8" s="20">
        <f>J9+J73</f>
        <v>7901658263</v>
      </c>
      <c r="K8" s="20">
        <f>K9+K73</f>
        <v>7392530031</v>
      </c>
      <c r="L8" s="21">
        <f t="shared" ref="L8:L14" si="2">IFERROR(K8/I8*100-100,"-")</f>
        <v>7.8603877993667339</v>
      </c>
      <c r="M8" s="20">
        <f>M9+M73</f>
        <v>8753015340</v>
      </c>
      <c r="N8" s="20">
        <f>N9+N73</f>
        <v>8352921766</v>
      </c>
      <c r="O8" s="22">
        <f t="shared" si="0"/>
        <v>12.991380907113964</v>
      </c>
      <c r="P8" s="20">
        <f>P9+P73</f>
        <v>10256478114</v>
      </c>
      <c r="Q8" s="20">
        <f>Q9+Q73</f>
        <v>9366541155</v>
      </c>
      <c r="R8" s="22">
        <f t="shared" si="1"/>
        <v>12.134908208117892</v>
      </c>
      <c r="S8" s="20">
        <f>S9+S73</f>
        <v>10674983422</v>
      </c>
      <c r="T8" s="20">
        <f>T9+T73</f>
        <v>3151484213</v>
      </c>
      <c r="U8" s="23">
        <f t="shared" ref="U8:U71" si="3">IFERROR(S8/Q8*100-100,"-")</f>
        <v>13.969321709556937</v>
      </c>
      <c r="V8" s="79">
        <v>11811792349.831909</v>
      </c>
      <c r="W8" s="79">
        <v>219.11223403110881</v>
      </c>
      <c r="X8" s="79">
        <v>12884821833.617043</v>
      </c>
      <c r="Y8" s="79">
        <v>28.717818368918572</v>
      </c>
      <c r="Z8" s="79">
        <v>14141587133.486525</v>
      </c>
      <c r="AA8" s="80">
        <f t="shared" ref="AA8:AA71" si="4">IFERROR(Z8/X8*100-100,"-")</f>
        <v>9.7538430573446391</v>
      </c>
      <c r="AB8" s="63" t="e">
        <f>AB9+AB73</f>
        <v>#REF!</v>
      </c>
      <c r="AC8" s="23" t="str">
        <f t="shared" ref="AC8:AC71" si="5">IFERROR(AB8/Z8*100-100,"-")</f>
        <v>-</v>
      </c>
    </row>
    <row r="9" spans="1:29">
      <c r="A9" s="25"/>
      <c r="B9" s="25"/>
      <c r="C9" s="26" t="s">
        <v>30</v>
      </c>
      <c r="D9" s="26"/>
      <c r="E9" s="26"/>
      <c r="F9" s="18"/>
      <c r="G9" s="27"/>
      <c r="H9" s="20">
        <f>H10+H34</f>
        <v>7073716849</v>
      </c>
      <c r="I9" s="20">
        <f>I10+I34</f>
        <v>6739978149</v>
      </c>
      <c r="J9" s="20">
        <f>J10+J34</f>
        <v>7779601672</v>
      </c>
      <c r="K9" s="20">
        <f>K10+K34</f>
        <v>7278677193</v>
      </c>
      <c r="L9" s="21">
        <f t="shared" si="2"/>
        <v>7.9925933302903474</v>
      </c>
      <c r="M9" s="20">
        <f>M10+M34</f>
        <v>8619694589</v>
      </c>
      <c r="N9" s="20">
        <f>N10+N34</f>
        <v>8227344574</v>
      </c>
      <c r="O9" s="22">
        <f t="shared" si="0"/>
        <v>13.033513588325448</v>
      </c>
      <c r="P9" s="20">
        <f>P10+P34</f>
        <v>10114498988</v>
      </c>
      <c r="Q9" s="20">
        <f>Q10+Q34</f>
        <v>9230676609</v>
      </c>
      <c r="R9" s="22">
        <f t="shared" si="1"/>
        <v>12.195089508840113</v>
      </c>
      <c r="S9" s="20">
        <f>S10+S34</f>
        <v>10531978237</v>
      </c>
      <c r="T9" s="20">
        <f>T10+T34</f>
        <v>3130869029</v>
      </c>
      <c r="U9" s="23">
        <f t="shared" si="3"/>
        <v>14.097575758760939</v>
      </c>
      <c r="V9" s="79">
        <v>11654408339.831909</v>
      </c>
      <c r="W9" s="79">
        <v>209.05747622634811</v>
      </c>
      <c r="X9" s="79">
        <v>12713119276.617043</v>
      </c>
      <c r="Y9" s="79">
        <v>19.619977362071694</v>
      </c>
      <c r="Z9" s="79">
        <v>13948119183.486525</v>
      </c>
      <c r="AA9" s="80">
        <f t="shared" si="4"/>
        <v>9.7143736324490533</v>
      </c>
      <c r="AB9" s="63" t="e">
        <f>AB10+AB34</f>
        <v>#REF!</v>
      </c>
      <c r="AC9" s="23" t="str">
        <f t="shared" si="5"/>
        <v>-</v>
      </c>
    </row>
    <row r="10" spans="1:29">
      <c r="A10" s="25"/>
      <c r="B10" s="25"/>
      <c r="C10" s="25"/>
      <c r="D10" s="26" t="s">
        <v>357</v>
      </c>
      <c r="E10" s="26"/>
      <c r="F10" s="18"/>
      <c r="G10" s="27"/>
      <c r="H10" s="20">
        <f>H11+H17+H21+H24+H29</f>
        <v>2186689443</v>
      </c>
      <c r="I10" s="20">
        <f>I11+I17+I21+I24+I29</f>
        <v>2229655735</v>
      </c>
      <c r="J10" s="20">
        <f>J11+J17+J21+J24+J29</f>
        <v>2584899450</v>
      </c>
      <c r="K10" s="20">
        <f>K11+K17+K21+K24+K29</f>
        <v>2386110532</v>
      </c>
      <c r="L10" s="21">
        <f t="shared" si="2"/>
        <v>7.0169934552698976</v>
      </c>
      <c r="M10" s="20">
        <f>M11+M17+M21+M24+M29</f>
        <v>2743353701</v>
      </c>
      <c r="N10" s="20">
        <f>N11+N17+N21+N24+N29</f>
        <v>2684112754</v>
      </c>
      <c r="O10" s="22">
        <f t="shared" si="0"/>
        <v>12.489036781972501</v>
      </c>
      <c r="P10" s="20">
        <f>P11+P17+P21+P24+P29</f>
        <v>3008623819</v>
      </c>
      <c r="Q10" s="20">
        <f>Q11+Q17+Q21+Q24+Q29</f>
        <v>3059225093</v>
      </c>
      <c r="R10" s="22">
        <f t="shared" si="1"/>
        <v>13.975282463115192</v>
      </c>
      <c r="S10" s="20">
        <f>S11+S17+S21+S24+S29</f>
        <v>3391867858</v>
      </c>
      <c r="T10" s="20">
        <f>T11+T17+T21+T24+T29</f>
        <v>966013697</v>
      </c>
      <c r="U10" s="23">
        <f t="shared" si="3"/>
        <v>10.8734321564353</v>
      </c>
      <c r="V10" s="79">
        <v>3909177329.8319087</v>
      </c>
      <c r="W10" s="79">
        <v>200.58252837708602</v>
      </c>
      <c r="X10" s="79">
        <v>4225067250.6170425</v>
      </c>
      <c r="Y10" s="79">
        <v>10.029288394358133</v>
      </c>
      <c r="Z10" s="79">
        <v>4581985702.4865246</v>
      </c>
      <c r="AA10" s="80">
        <f t="shared" si="4"/>
        <v>8.4476395450831347</v>
      </c>
      <c r="AB10" s="63" t="e">
        <f>AB11+AB17+AB21+AB24+AB29</f>
        <v>#REF!</v>
      </c>
      <c r="AC10" s="23" t="str">
        <f t="shared" si="5"/>
        <v>-</v>
      </c>
    </row>
    <row r="11" spans="1:29">
      <c r="A11" s="25"/>
      <c r="B11" s="25"/>
      <c r="C11" s="25"/>
      <c r="D11" s="25"/>
      <c r="E11" s="26" t="s">
        <v>216</v>
      </c>
      <c r="F11" s="18"/>
      <c r="G11" s="27"/>
      <c r="H11" s="20">
        <f t="shared" ref="H11:AB11" si="6">SUM(H12:H16)</f>
        <v>346552909</v>
      </c>
      <c r="I11" s="20">
        <f t="shared" si="6"/>
        <v>336220141</v>
      </c>
      <c r="J11" s="20">
        <f t="shared" si="6"/>
        <v>390554120</v>
      </c>
      <c r="K11" s="20">
        <f t="shared" si="6"/>
        <v>364849225</v>
      </c>
      <c r="L11" s="21">
        <f t="shared" si="2"/>
        <v>8.5149818552958152</v>
      </c>
      <c r="M11" s="20">
        <f t="shared" si="6"/>
        <v>438316522</v>
      </c>
      <c r="N11" s="20">
        <f t="shared" si="6"/>
        <v>400008656</v>
      </c>
      <c r="O11" s="22">
        <f t="shared" si="0"/>
        <v>9.6367015717246005</v>
      </c>
      <c r="P11" s="20">
        <f t="shared" si="6"/>
        <v>452092173</v>
      </c>
      <c r="Q11" s="20">
        <f t="shared" si="6"/>
        <v>446247250</v>
      </c>
      <c r="R11" s="22">
        <f t="shared" si="1"/>
        <v>11.559398354619617</v>
      </c>
      <c r="S11" s="20">
        <f t="shared" si="6"/>
        <v>442512168</v>
      </c>
      <c r="T11" s="20">
        <f t="shared" si="6"/>
        <v>13592113</v>
      </c>
      <c r="U11" s="23">
        <f t="shared" si="3"/>
        <v>-0.83699832323897283</v>
      </c>
      <c r="V11" s="79">
        <v>782671589</v>
      </c>
      <c r="W11" s="79">
        <v>76.870071740038583</v>
      </c>
      <c r="X11" s="79">
        <v>981083363</v>
      </c>
      <c r="Y11" s="79">
        <v>25.350578299833998</v>
      </c>
      <c r="Z11" s="79">
        <v>1179476876</v>
      </c>
      <c r="AA11" s="80">
        <f t="shared" si="4"/>
        <v>20.221881287778004</v>
      </c>
      <c r="AB11" s="63">
        <f t="shared" si="6"/>
        <v>0</v>
      </c>
      <c r="AC11" s="23">
        <f t="shared" si="5"/>
        <v>-100</v>
      </c>
    </row>
    <row r="12" spans="1:29">
      <c r="A12" s="25"/>
      <c r="B12" s="25"/>
      <c r="C12" s="25"/>
      <c r="D12" s="25"/>
      <c r="E12" s="25"/>
      <c r="F12" s="28" t="s">
        <v>464</v>
      </c>
      <c r="G12" s="29">
        <v>100</v>
      </c>
      <c r="H12" s="30">
        <v>346552909</v>
      </c>
      <c r="I12" s="30">
        <v>331983139</v>
      </c>
      <c r="J12" s="30">
        <v>390554120</v>
      </c>
      <c r="K12" s="30">
        <v>361091458</v>
      </c>
      <c r="L12" s="21">
        <f t="shared" si="2"/>
        <v>8.7680112573428062</v>
      </c>
      <c r="M12" s="30">
        <v>438316522</v>
      </c>
      <c r="N12" s="30">
        <v>396641969</v>
      </c>
      <c r="O12" s="22">
        <f t="shared" si="0"/>
        <v>9.8452927125182867</v>
      </c>
      <c r="P12" s="30">
        <v>452092173</v>
      </c>
      <c r="Q12" s="30">
        <v>441983438</v>
      </c>
      <c r="R12" s="22">
        <f t="shared" si="1"/>
        <v>11.431334186423413</v>
      </c>
      <c r="S12" s="30">
        <v>442512168</v>
      </c>
      <c r="T12" s="30">
        <v>11939212</v>
      </c>
      <c r="U12" s="23">
        <f t="shared" si="3"/>
        <v>0.11962665442682408</v>
      </c>
      <c r="V12" s="89">
        <v>782671589</v>
      </c>
      <c r="W12" s="90">
        <v>76.870071740038583</v>
      </c>
      <c r="X12" s="89">
        <v>981083363</v>
      </c>
      <c r="Y12" s="90">
        <v>25.350578299833998</v>
      </c>
      <c r="Z12" s="89">
        <v>1179476876</v>
      </c>
      <c r="AA12" s="24">
        <f t="shared" si="4"/>
        <v>20.221881287778004</v>
      </c>
      <c r="AB12" s="64"/>
      <c r="AC12" s="23">
        <f t="shared" si="5"/>
        <v>-100</v>
      </c>
    </row>
    <row r="13" spans="1:29">
      <c r="A13" s="25"/>
      <c r="B13" s="25"/>
      <c r="C13" s="25"/>
      <c r="D13" s="25"/>
      <c r="E13" s="25"/>
      <c r="F13" s="28" t="s">
        <v>465</v>
      </c>
      <c r="G13" s="29">
        <v>100</v>
      </c>
      <c r="H13" s="31">
        <v>0</v>
      </c>
      <c r="I13" s="30">
        <v>4112152</v>
      </c>
      <c r="J13" s="31">
        <v>0</v>
      </c>
      <c r="K13" s="30">
        <v>3195874</v>
      </c>
      <c r="L13" s="21">
        <f t="shared" si="2"/>
        <v>-22.282201630679026</v>
      </c>
      <c r="M13" s="31">
        <v>0</v>
      </c>
      <c r="N13" s="30">
        <v>3352762</v>
      </c>
      <c r="O13" s="22">
        <f t="shared" si="0"/>
        <v>4.9090796445667024</v>
      </c>
      <c r="P13" s="31">
        <v>0</v>
      </c>
      <c r="Q13" s="30">
        <v>4255553</v>
      </c>
      <c r="R13" s="22">
        <f t="shared" si="1"/>
        <v>26.926784543609131</v>
      </c>
      <c r="S13" s="31">
        <v>0</v>
      </c>
      <c r="T13" s="30">
        <v>1648598</v>
      </c>
      <c r="U13" s="23">
        <f t="shared" si="3"/>
        <v>-100</v>
      </c>
      <c r="V13" s="30"/>
      <c r="W13" s="24" t="s">
        <v>1226</v>
      </c>
      <c r="X13" s="30">
        <v>0</v>
      </c>
      <c r="Y13" s="24" t="s">
        <v>1226</v>
      </c>
      <c r="Z13" s="30">
        <v>0</v>
      </c>
      <c r="AA13" s="24" t="str">
        <f t="shared" si="4"/>
        <v>-</v>
      </c>
      <c r="AB13" s="64">
        <f>Z13*$AB$3*$AB$4</f>
        <v>0</v>
      </c>
      <c r="AC13" s="23" t="str">
        <f t="shared" si="5"/>
        <v>-</v>
      </c>
    </row>
    <row r="14" spans="1:29">
      <c r="A14" s="25"/>
      <c r="B14" s="25"/>
      <c r="C14" s="25"/>
      <c r="D14" s="25"/>
      <c r="E14" s="25"/>
      <c r="F14" s="28" t="s">
        <v>466</v>
      </c>
      <c r="G14" s="29">
        <v>100</v>
      </c>
      <c r="H14" s="31">
        <v>0</v>
      </c>
      <c r="I14" s="30">
        <v>120777</v>
      </c>
      <c r="J14" s="31">
        <v>0</v>
      </c>
      <c r="K14" s="30">
        <v>556273</v>
      </c>
      <c r="L14" s="21">
        <f t="shared" si="2"/>
        <v>360.57858698262083</v>
      </c>
      <c r="M14" s="31">
        <v>0</v>
      </c>
      <c r="N14" s="30">
        <v>11327</v>
      </c>
      <c r="O14" s="22">
        <f t="shared" si="0"/>
        <v>-97.963769587954118</v>
      </c>
      <c r="P14" s="31">
        <v>0</v>
      </c>
      <c r="Q14" s="31">
        <v>731</v>
      </c>
      <c r="R14" s="22">
        <f t="shared" si="1"/>
        <v>-93.546393572878969</v>
      </c>
      <c r="S14" s="31"/>
      <c r="T14" s="31"/>
      <c r="U14" s="23">
        <f t="shared" si="3"/>
        <v>-100</v>
      </c>
      <c r="V14" s="30">
        <v>0</v>
      </c>
      <c r="W14" s="24" t="s">
        <v>1226</v>
      </c>
      <c r="X14" s="30">
        <v>0</v>
      </c>
      <c r="Y14" s="24" t="s">
        <v>1226</v>
      </c>
      <c r="Z14" s="30">
        <v>0</v>
      </c>
      <c r="AA14" s="24" t="str">
        <f t="shared" si="4"/>
        <v>-</v>
      </c>
      <c r="AB14" s="64">
        <f>Z14*$AB$3*$AB$4</f>
        <v>0</v>
      </c>
      <c r="AC14" s="23" t="str">
        <f t="shared" si="5"/>
        <v>-</v>
      </c>
    </row>
    <row r="15" spans="1:29">
      <c r="A15" s="25"/>
      <c r="B15" s="25"/>
      <c r="C15" s="25"/>
      <c r="D15" s="25"/>
      <c r="E15" s="25"/>
      <c r="F15" s="28" t="s">
        <v>467</v>
      </c>
      <c r="G15" s="29">
        <v>100</v>
      </c>
      <c r="H15" s="31">
        <v>0</v>
      </c>
      <c r="I15" s="30">
        <v>4073</v>
      </c>
      <c r="J15" s="31">
        <v>0</v>
      </c>
      <c r="K15" s="30">
        <v>5620</v>
      </c>
      <c r="L15" s="21">
        <f>IFERROR(K15/I15*100-100,"-")</f>
        <v>37.98183157377855</v>
      </c>
      <c r="M15" s="31">
        <v>0</v>
      </c>
      <c r="N15" s="30">
        <v>2598</v>
      </c>
      <c r="O15" s="22">
        <f t="shared" si="0"/>
        <v>-53.772241992882563</v>
      </c>
      <c r="P15" s="31"/>
      <c r="Q15" s="31"/>
      <c r="R15" s="22">
        <f t="shared" si="1"/>
        <v>-100</v>
      </c>
      <c r="S15" s="31"/>
      <c r="T15" s="31"/>
      <c r="U15" s="23" t="str">
        <f t="shared" si="3"/>
        <v>-</v>
      </c>
      <c r="V15" s="30">
        <v>0</v>
      </c>
      <c r="W15" s="24" t="s">
        <v>1226</v>
      </c>
      <c r="X15" s="30">
        <v>0</v>
      </c>
      <c r="Y15" s="24" t="s">
        <v>1226</v>
      </c>
      <c r="Z15" s="30">
        <v>0</v>
      </c>
      <c r="AA15" s="24" t="str">
        <f t="shared" si="4"/>
        <v>-</v>
      </c>
      <c r="AB15" s="64">
        <f>Z15*$AB$3*$AB$4</f>
        <v>0</v>
      </c>
      <c r="AC15" s="23" t="str">
        <f t="shared" si="5"/>
        <v>-</v>
      </c>
    </row>
    <row r="16" spans="1:29">
      <c r="A16" s="25"/>
      <c r="B16" s="25"/>
      <c r="C16" s="25"/>
      <c r="D16" s="25"/>
      <c r="E16" s="25"/>
      <c r="F16" s="28" t="s">
        <v>468</v>
      </c>
      <c r="G16" s="29">
        <v>100</v>
      </c>
      <c r="H16" s="31"/>
      <c r="I16" s="31"/>
      <c r="J16" s="31"/>
      <c r="K16" s="31"/>
      <c r="L16" s="22" t="str">
        <f>IFERROR(K16/I16*100-100,"-")</f>
        <v>-</v>
      </c>
      <c r="M16" s="31"/>
      <c r="N16" s="31"/>
      <c r="O16" s="22" t="str">
        <f t="shared" si="0"/>
        <v>-</v>
      </c>
      <c r="P16" s="31">
        <v>0</v>
      </c>
      <c r="Q16" s="30">
        <v>7528</v>
      </c>
      <c r="R16" s="22" t="str">
        <f t="shared" si="1"/>
        <v>-</v>
      </c>
      <c r="S16" s="31">
        <v>0</v>
      </c>
      <c r="T16" s="30">
        <v>4303</v>
      </c>
      <c r="U16" s="23">
        <f t="shared" si="3"/>
        <v>-100</v>
      </c>
      <c r="V16" s="30">
        <v>0</v>
      </c>
      <c r="W16" s="24" t="s">
        <v>1226</v>
      </c>
      <c r="X16" s="30">
        <v>0</v>
      </c>
      <c r="Y16" s="24" t="s">
        <v>1226</v>
      </c>
      <c r="Z16" s="30">
        <v>0</v>
      </c>
      <c r="AA16" s="24" t="str">
        <f t="shared" si="4"/>
        <v>-</v>
      </c>
      <c r="AB16" s="64">
        <f>Z16*$AB$3*$AB$4</f>
        <v>0</v>
      </c>
      <c r="AC16" s="23" t="str">
        <f t="shared" si="5"/>
        <v>-</v>
      </c>
    </row>
    <row r="17" spans="1:29">
      <c r="A17" s="25"/>
      <c r="B17" s="25"/>
      <c r="C17" s="25"/>
      <c r="D17" s="25"/>
      <c r="E17" s="26" t="s">
        <v>217</v>
      </c>
      <c r="F17" s="28"/>
      <c r="G17" s="32" t="s">
        <v>355</v>
      </c>
      <c r="H17" s="20">
        <f t="shared" ref="H17:AB17" si="7">SUM(H18:H20)</f>
        <v>1232286780</v>
      </c>
      <c r="I17" s="20">
        <f t="shared" si="7"/>
        <v>1282672079</v>
      </c>
      <c r="J17" s="20">
        <f t="shared" si="7"/>
        <v>1393710344</v>
      </c>
      <c r="K17" s="20">
        <f t="shared" si="7"/>
        <v>1287418475</v>
      </c>
      <c r="L17" s="22">
        <f t="shared" ref="L17:L80" si="8">IFERROR(K17/I17*100-100,"-")</f>
        <v>0.37003970677372422</v>
      </c>
      <c r="M17" s="20">
        <f t="shared" si="7"/>
        <v>1428710344</v>
      </c>
      <c r="N17" s="20">
        <f t="shared" si="7"/>
        <v>1503877442</v>
      </c>
      <c r="O17" s="22">
        <f t="shared" si="0"/>
        <v>16.813411583207241</v>
      </c>
      <c r="P17" s="20">
        <f t="shared" si="7"/>
        <v>1726277386</v>
      </c>
      <c r="Q17" s="20">
        <f t="shared" si="7"/>
        <v>1742844024</v>
      </c>
      <c r="R17" s="22">
        <f t="shared" si="1"/>
        <v>15.890030352619647</v>
      </c>
      <c r="S17" s="20">
        <f t="shared" si="7"/>
        <v>2005599829</v>
      </c>
      <c r="T17" s="20">
        <f t="shared" si="7"/>
        <v>608798830</v>
      </c>
      <c r="U17" s="23">
        <f t="shared" si="3"/>
        <v>15.07626622817051</v>
      </c>
      <c r="V17" s="79">
        <v>2152332712.8319087</v>
      </c>
      <c r="W17" s="80">
        <v>7.3161595703301572</v>
      </c>
      <c r="X17" s="79">
        <v>2250961927.6170425</v>
      </c>
      <c r="Y17" s="80">
        <v>4.5824334777388316</v>
      </c>
      <c r="Z17" s="79">
        <v>2347827201.4865241</v>
      </c>
      <c r="AA17" s="24">
        <f t="shared" si="4"/>
        <v>4.3032835287457374</v>
      </c>
      <c r="AB17" s="63" t="e">
        <f t="shared" si="7"/>
        <v>#REF!</v>
      </c>
      <c r="AC17" s="23" t="str">
        <f t="shared" si="5"/>
        <v>-</v>
      </c>
    </row>
    <row r="18" spans="1:29">
      <c r="A18" s="25"/>
      <c r="B18" s="25"/>
      <c r="C18" s="25"/>
      <c r="D18" s="25"/>
      <c r="E18" s="25"/>
      <c r="F18" s="28" t="s">
        <v>469</v>
      </c>
      <c r="G18" s="29">
        <v>100</v>
      </c>
      <c r="H18" s="30">
        <v>4976177</v>
      </c>
      <c r="I18" s="30">
        <v>8860932</v>
      </c>
      <c r="J18" s="31">
        <v>0</v>
      </c>
      <c r="K18" s="30">
        <v>30635474</v>
      </c>
      <c r="L18" s="22">
        <f t="shared" si="8"/>
        <v>245.73647557615834</v>
      </c>
      <c r="M18" s="30">
        <v>11703113</v>
      </c>
      <c r="N18" s="30">
        <v>9406872</v>
      </c>
      <c r="O18" s="22">
        <f t="shared" si="0"/>
        <v>-69.294184904728425</v>
      </c>
      <c r="P18" s="30">
        <v>10739637</v>
      </c>
      <c r="Q18" s="30">
        <v>13457300</v>
      </c>
      <c r="R18" s="22">
        <f t="shared" si="1"/>
        <v>43.05818129554649</v>
      </c>
      <c r="S18" s="30">
        <v>14180792</v>
      </c>
      <c r="T18" s="30">
        <v>3409352</v>
      </c>
      <c r="U18" s="23">
        <f t="shared" si="3"/>
        <v>5.3762047364627392</v>
      </c>
      <c r="V18" s="69">
        <v>16619150.433161682</v>
      </c>
      <c r="W18" s="70"/>
      <c r="X18" s="69">
        <v>17380711.946326658</v>
      </c>
      <c r="Y18" s="70">
        <v>4.5824334777388174</v>
      </c>
      <c r="Z18" s="69">
        <v>18128653.260691676</v>
      </c>
      <c r="AA18" s="24">
        <f t="shared" si="4"/>
        <v>4.3032835287457374</v>
      </c>
      <c r="AB18" s="64" t="e">
        <f>#REF!</f>
        <v>#REF!</v>
      </c>
      <c r="AC18" s="23" t="str">
        <f t="shared" si="5"/>
        <v>-</v>
      </c>
    </row>
    <row r="19" spans="1:29">
      <c r="A19" s="25"/>
      <c r="B19" s="25"/>
      <c r="C19" s="25"/>
      <c r="D19" s="25"/>
      <c r="E19" s="25"/>
      <c r="F19" s="28" t="s">
        <v>470</v>
      </c>
      <c r="G19" s="29">
        <v>100</v>
      </c>
      <c r="H19" s="30">
        <v>324533</v>
      </c>
      <c r="I19" s="30">
        <v>325043</v>
      </c>
      <c r="J19" s="31">
        <v>0</v>
      </c>
      <c r="K19" s="30">
        <v>390675</v>
      </c>
      <c r="L19" s="22">
        <f t="shared" si="8"/>
        <v>20.191790009321849</v>
      </c>
      <c r="M19" s="30">
        <v>363802</v>
      </c>
      <c r="N19" s="30">
        <v>1390585</v>
      </c>
      <c r="O19" s="22">
        <f t="shared" si="0"/>
        <v>255.94419914250977</v>
      </c>
      <c r="P19" s="30">
        <v>867063</v>
      </c>
      <c r="Q19" s="30">
        <v>924863</v>
      </c>
      <c r="R19" s="22">
        <f t="shared" si="1"/>
        <v>-33.491084687379768</v>
      </c>
      <c r="S19" s="30">
        <v>1349147</v>
      </c>
      <c r="T19" s="30">
        <v>141206</v>
      </c>
      <c r="U19" s="23">
        <f t="shared" si="3"/>
        <v>45.875335049623544</v>
      </c>
      <c r="V19" s="69">
        <v>1142163.534071858</v>
      </c>
      <c r="W19" s="70"/>
      <c r="X19" s="69">
        <v>1194502.4182276914</v>
      </c>
      <c r="Y19" s="70"/>
      <c r="Z19" s="69">
        <v>1245905.2440417535</v>
      </c>
      <c r="AA19" s="24">
        <f t="shared" si="4"/>
        <v>4.3032835287457658</v>
      </c>
      <c r="AB19" s="64" t="e">
        <f>#REF!</f>
        <v>#REF!</v>
      </c>
      <c r="AC19" s="23" t="str">
        <f t="shared" si="5"/>
        <v>-</v>
      </c>
    </row>
    <row r="20" spans="1:29">
      <c r="A20" s="25"/>
      <c r="B20" s="25"/>
      <c r="C20" s="25"/>
      <c r="D20" s="25"/>
      <c r="E20" s="25"/>
      <c r="F20" s="28" t="s">
        <v>471</v>
      </c>
      <c r="G20" s="29">
        <v>100</v>
      </c>
      <c r="H20" s="30">
        <v>1226986070</v>
      </c>
      <c r="I20" s="30">
        <v>1273486104</v>
      </c>
      <c r="J20" s="30">
        <v>1393710344</v>
      </c>
      <c r="K20" s="30">
        <v>1256392326</v>
      </c>
      <c r="L20" s="22">
        <f t="shared" si="8"/>
        <v>-1.3422822554803417</v>
      </c>
      <c r="M20" s="30">
        <v>1416643429</v>
      </c>
      <c r="N20" s="30">
        <v>1493079985</v>
      </c>
      <c r="O20" s="22">
        <f t="shared" si="0"/>
        <v>18.838674361657965</v>
      </c>
      <c r="P20" s="30">
        <v>1714670686</v>
      </c>
      <c r="Q20" s="30">
        <v>1728461861</v>
      </c>
      <c r="R20" s="22">
        <f t="shared" si="1"/>
        <v>15.764853749613422</v>
      </c>
      <c r="S20" s="30">
        <v>1990069890</v>
      </c>
      <c r="T20" s="30">
        <v>605248272</v>
      </c>
      <c r="U20" s="23">
        <f t="shared" si="3"/>
        <v>15.135308154768708</v>
      </c>
      <c r="V20" s="69">
        <v>2134571398.8646753</v>
      </c>
      <c r="W20" s="70"/>
      <c r="X20" s="69">
        <v>2232386713.2524881</v>
      </c>
      <c r="Y20" s="70"/>
      <c r="Z20" s="69">
        <v>2328452642.9817905</v>
      </c>
      <c r="AA20" s="24">
        <f t="shared" si="4"/>
        <v>4.303283528745709</v>
      </c>
      <c r="AB20" s="64" t="e">
        <f>#REF!</f>
        <v>#REF!</v>
      </c>
      <c r="AC20" s="23" t="str">
        <f t="shared" si="5"/>
        <v>-</v>
      </c>
    </row>
    <row r="21" spans="1:29">
      <c r="A21" s="25"/>
      <c r="B21" s="25"/>
      <c r="C21" s="25"/>
      <c r="D21" s="25"/>
      <c r="E21" s="26" t="s">
        <v>218</v>
      </c>
      <c r="F21" s="28"/>
      <c r="G21" s="32" t="s">
        <v>355</v>
      </c>
      <c r="H21" s="20">
        <f t="shared" ref="H21:AB21" si="9">SUM(H22:H23)</f>
        <v>449748285</v>
      </c>
      <c r="I21" s="20">
        <f t="shared" si="9"/>
        <v>444403381</v>
      </c>
      <c r="J21" s="20">
        <f t="shared" si="9"/>
        <v>575406470</v>
      </c>
      <c r="K21" s="20">
        <f t="shared" si="9"/>
        <v>535887620</v>
      </c>
      <c r="L21" s="22">
        <f t="shared" si="8"/>
        <v>20.58585575882465</v>
      </c>
      <c r="M21" s="20">
        <f t="shared" si="9"/>
        <v>624016852</v>
      </c>
      <c r="N21" s="20">
        <f t="shared" si="9"/>
        <v>537171204</v>
      </c>
      <c r="O21" s="22">
        <f t="shared" si="0"/>
        <v>0.23952484664602025</v>
      </c>
      <c r="P21" s="20">
        <f t="shared" si="9"/>
        <v>562169463</v>
      </c>
      <c r="Q21" s="20">
        <f t="shared" si="9"/>
        <v>622809855</v>
      </c>
      <c r="R21" s="22">
        <f t="shared" si="1"/>
        <v>15.942524536367372</v>
      </c>
      <c r="S21" s="20">
        <f t="shared" si="9"/>
        <v>651282721</v>
      </c>
      <c r="T21" s="20">
        <f t="shared" si="9"/>
        <v>262263933</v>
      </c>
      <c r="U21" s="23">
        <f t="shared" si="3"/>
        <v>4.5716787830854173</v>
      </c>
      <c r="V21" s="79">
        <v>593176054</v>
      </c>
      <c r="W21" s="80">
        <v>-8.9218806405275473</v>
      </c>
      <c r="X21" s="79">
        <v>610357479</v>
      </c>
      <c r="Y21" s="80">
        <v>2.8965135871786174</v>
      </c>
      <c r="Z21" s="79">
        <v>639354646</v>
      </c>
      <c r="AA21" s="24">
        <f t="shared" si="4"/>
        <v>4.7508497884728911</v>
      </c>
      <c r="AB21" s="63">
        <f t="shared" si="9"/>
        <v>0</v>
      </c>
      <c r="AC21" s="23">
        <f t="shared" si="5"/>
        <v>-100</v>
      </c>
    </row>
    <row r="22" spans="1:29">
      <c r="A22" s="25"/>
      <c r="B22" s="25"/>
      <c r="C22" s="25"/>
      <c r="D22" s="25"/>
      <c r="E22" s="25"/>
      <c r="F22" s="28" t="s">
        <v>472</v>
      </c>
      <c r="G22" s="29">
        <v>100</v>
      </c>
      <c r="H22" s="30">
        <v>449748285</v>
      </c>
      <c r="I22" s="30">
        <v>443948603</v>
      </c>
      <c r="J22" s="30">
        <v>575406470</v>
      </c>
      <c r="K22" s="30">
        <v>534389577</v>
      </c>
      <c r="L22" s="22">
        <f t="shared" si="8"/>
        <v>20.371946975132161</v>
      </c>
      <c r="M22" s="30">
        <v>624016852</v>
      </c>
      <c r="N22" s="30">
        <v>536238615</v>
      </c>
      <c r="O22" s="22">
        <f t="shared" si="0"/>
        <v>0.34600936836758933</v>
      </c>
      <c r="P22" s="30">
        <v>562169463</v>
      </c>
      <c r="Q22" s="30">
        <v>622238082</v>
      </c>
      <c r="R22" s="22">
        <f t="shared" si="1"/>
        <v>16.037537132606545</v>
      </c>
      <c r="S22" s="30">
        <v>651282721</v>
      </c>
      <c r="T22" s="30">
        <v>261917631</v>
      </c>
      <c r="U22" s="23">
        <f t="shared" si="3"/>
        <v>4.6677694342725857</v>
      </c>
      <c r="V22" s="89">
        <v>593176054</v>
      </c>
      <c r="W22" s="90">
        <v>-8.9218806405275473</v>
      </c>
      <c r="X22" s="89">
        <v>610357479</v>
      </c>
      <c r="Y22" s="90">
        <v>2.8965135871786174</v>
      </c>
      <c r="Z22" s="89">
        <v>639354646</v>
      </c>
      <c r="AA22" s="24">
        <f t="shared" si="4"/>
        <v>4.7508497884728911</v>
      </c>
      <c r="AB22" s="64"/>
      <c r="AC22" s="23">
        <f t="shared" si="5"/>
        <v>-100</v>
      </c>
    </row>
    <row r="23" spans="1:29">
      <c r="A23" s="25"/>
      <c r="B23" s="25"/>
      <c r="C23" s="25"/>
      <c r="D23" s="25"/>
      <c r="E23" s="25"/>
      <c r="F23" s="28" t="s">
        <v>473</v>
      </c>
      <c r="G23" s="29">
        <v>100</v>
      </c>
      <c r="H23" s="31">
        <v>0</v>
      </c>
      <c r="I23" s="30">
        <v>454778</v>
      </c>
      <c r="J23" s="31">
        <v>0</v>
      </c>
      <c r="K23" s="30">
        <v>1498043</v>
      </c>
      <c r="L23" s="22">
        <f t="shared" si="8"/>
        <v>229.40093847987367</v>
      </c>
      <c r="M23" s="31">
        <v>0</v>
      </c>
      <c r="N23" s="30">
        <v>932589</v>
      </c>
      <c r="O23" s="22">
        <f t="shared" si="0"/>
        <v>-37.746179515541279</v>
      </c>
      <c r="P23" s="31">
        <v>0</v>
      </c>
      <c r="Q23" s="30">
        <v>571773</v>
      </c>
      <c r="R23" s="22">
        <f t="shared" si="1"/>
        <v>-38.689712188327327</v>
      </c>
      <c r="S23" s="31">
        <v>0</v>
      </c>
      <c r="T23" s="30">
        <v>346302</v>
      </c>
      <c r="U23" s="23">
        <f t="shared" si="3"/>
        <v>-100</v>
      </c>
      <c r="V23" s="30">
        <v>0</v>
      </c>
      <c r="W23" s="24" t="s">
        <v>1226</v>
      </c>
      <c r="X23" s="30">
        <v>0</v>
      </c>
      <c r="Y23" s="24" t="s">
        <v>1226</v>
      </c>
      <c r="Z23" s="30">
        <v>0</v>
      </c>
      <c r="AA23" s="24" t="str">
        <f t="shared" si="4"/>
        <v>-</v>
      </c>
      <c r="AB23" s="64">
        <f>Z23*$AB$3*$AB$4</f>
        <v>0</v>
      </c>
      <c r="AC23" s="23" t="str">
        <f t="shared" si="5"/>
        <v>-</v>
      </c>
    </row>
    <row r="24" spans="1:29">
      <c r="A24" s="25"/>
      <c r="B24" s="25"/>
      <c r="C24" s="25"/>
      <c r="D24" s="25"/>
      <c r="E24" s="26" t="s">
        <v>219</v>
      </c>
      <c r="F24" s="28"/>
      <c r="G24" s="32" t="s">
        <v>355</v>
      </c>
      <c r="H24" s="20">
        <f t="shared" ref="H24:AB24" si="10">SUM(H25:H28)</f>
        <v>20877384</v>
      </c>
      <c r="I24" s="20">
        <f t="shared" si="10"/>
        <v>24583017</v>
      </c>
      <c r="J24" s="20">
        <f t="shared" si="10"/>
        <v>26982372</v>
      </c>
      <c r="K24" s="20">
        <f t="shared" si="10"/>
        <v>25597047</v>
      </c>
      <c r="L24" s="22">
        <f t="shared" si="8"/>
        <v>4.1249208752530251</v>
      </c>
      <c r="M24" s="20">
        <f t="shared" si="10"/>
        <v>28331490</v>
      </c>
      <c r="N24" s="20">
        <f t="shared" si="10"/>
        <v>33193728</v>
      </c>
      <c r="O24" s="22">
        <f t="shared" si="0"/>
        <v>29.677958555141146</v>
      </c>
      <c r="P24" s="20">
        <f t="shared" si="10"/>
        <v>37338270</v>
      </c>
      <c r="Q24" s="20">
        <f t="shared" si="10"/>
        <v>38648827</v>
      </c>
      <c r="R24" s="22">
        <f t="shared" si="1"/>
        <v>16.434125748093138</v>
      </c>
      <c r="S24" s="20">
        <f t="shared" si="10"/>
        <v>39328494</v>
      </c>
      <c r="T24" s="20">
        <f t="shared" si="10"/>
        <v>11225162</v>
      </c>
      <c r="U24" s="23">
        <f t="shared" si="3"/>
        <v>1.7585708357979399</v>
      </c>
      <c r="V24" s="79">
        <v>81396949</v>
      </c>
      <c r="W24" s="80">
        <v>106.966859702281</v>
      </c>
      <c r="X24" s="79">
        <v>55293210</v>
      </c>
      <c r="Y24" s="80">
        <v>-32.069677451915297</v>
      </c>
      <c r="Z24" s="79">
        <v>60184677</v>
      </c>
      <c r="AA24" s="24">
        <f t="shared" si="4"/>
        <v>8.8464153193493331</v>
      </c>
      <c r="AB24" s="63">
        <f t="shared" si="10"/>
        <v>0</v>
      </c>
      <c r="AC24" s="23">
        <f t="shared" si="5"/>
        <v>-100</v>
      </c>
    </row>
    <row r="25" spans="1:29">
      <c r="A25" s="25"/>
      <c r="B25" s="25"/>
      <c r="C25" s="25"/>
      <c r="D25" s="25"/>
      <c r="E25" s="25"/>
      <c r="F25" s="28" t="s">
        <v>474</v>
      </c>
      <c r="G25" s="29">
        <v>100</v>
      </c>
      <c r="H25" s="30">
        <v>20877384</v>
      </c>
      <c r="I25" s="30">
        <v>24181589</v>
      </c>
      <c r="J25" s="30">
        <v>26982372</v>
      </c>
      <c r="K25" s="30">
        <v>25346015</v>
      </c>
      <c r="L25" s="22">
        <f t="shared" si="8"/>
        <v>4.8153411258457908</v>
      </c>
      <c r="M25" s="30">
        <v>28331490</v>
      </c>
      <c r="N25" s="30">
        <v>32945547</v>
      </c>
      <c r="O25" s="22">
        <f t="shared" si="0"/>
        <v>29.983143306748616</v>
      </c>
      <c r="P25" s="30">
        <v>37338270</v>
      </c>
      <c r="Q25" s="30">
        <v>38109086</v>
      </c>
      <c r="R25" s="22">
        <f t="shared" si="1"/>
        <v>15.672949670557898</v>
      </c>
      <c r="S25" s="30">
        <v>39328494</v>
      </c>
      <c r="T25" s="30">
        <v>11124750</v>
      </c>
      <c r="U25" s="23">
        <f t="shared" si="3"/>
        <v>3.1997828549338578</v>
      </c>
      <c r="V25" s="89">
        <v>81396949</v>
      </c>
      <c r="W25" s="90">
        <v>106.966859702281</v>
      </c>
      <c r="X25" s="89">
        <v>55293210</v>
      </c>
      <c r="Y25" s="90">
        <v>-32.069677451915297</v>
      </c>
      <c r="Z25" s="89">
        <v>60184677</v>
      </c>
      <c r="AA25" s="24">
        <f t="shared" si="4"/>
        <v>8.8464153193493331</v>
      </c>
      <c r="AB25" s="64"/>
      <c r="AC25" s="23">
        <f t="shared" si="5"/>
        <v>-100</v>
      </c>
    </row>
    <row r="26" spans="1:29">
      <c r="A26" s="25"/>
      <c r="B26" s="25"/>
      <c r="C26" s="25"/>
      <c r="D26" s="25"/>
      <c r="E26" s="25"/>
      <c r="F26" s="28" t="s">
        <v>475</v>
      </c>
      <c r="G26" s="29">
        <v>100</v>
      </c>
      <c r="H26" s="31">
        <v>0</v>
      </c>
      <c r="I26" s="30">
        <v>393619</v>
      </c>
      <c r="J26" s="31">
        <v>0</v>
      </c>
      <c r="K26" s="30">
        <v>251032</v>
      </c>
      <c r="L26" s="22">
        <f t="shared" si="8"/>
        <v>-36.224623303245018</v>
      </c>
      <c r="M26" s="31">
        <v>0</v>
      </c>
      <c r="N26" s="30">
        <v>248181</v>
      </c>
      <c r="O26" s="22">
        <f t="shared" si="0"/>
        <v>-1.1357117817648685</v>
      </c>
      <c r="P26" s="31">
        <v>0</v>
      </c>
      <c r="Q26" s="30">
        <v>529164</v>
      </c>
      <c r="R26" s="22">
        <f t="shared" si="1"/>
        <v>113.21696664934061</v>
      </c>
      <c r="S26" s="31">
        <v>0</v>
      </c>
      <c r="T26" s="30">
        <v>100412</v>
      </c>
      <c r="U26" s="23">
        <f t="shared" si="3"/>
        <v>-100</v>
      </c>
      <c r="V26" s="30">
        <v>0</v>
      </c>
      <c r="W26" s="24" t="s">
        <v>1226</v>
      </c>
      <c r="X26" s="30">
        <v>0</v>
      </c>
      <c r="Y26" s="24" t="s">
        <v>1226</v>
      </c>
      <c r="Z26" s="30">
        <v>0</v>
      </c>
      <c r="AA26" s="24" t="str">
        <f t="shared" si="4"/>
        <v>-</v>
      </c>
      <c r="AB26" s="64">
        <f>Z26*$AB$3*$AB$4</f>
        <v>0</v>
      </c>
      <c r="AC26" s="23" t="str">
        <f t="shared" si="5"/>
        <v>-</v>
      </c>
    </row>
    <row r="27" spans="1:29">
      <c r="A27" s="25"/>
      <c r="B27" s="25"/>
      <c r="C27" s="25"/>
      <c r="D27" s="25"/>
      <c r="E27" s="25"/>
      <c r="F27" s="28" t="s">
        <v>476</v>
      </c>
      <c r="G27" s="29">
        <v>100</v>
      </c>
      <c r="H27" s="31">
        <v>0</v>
      </c>
      <c r="I27" s="30">
        <v>2173</v>
      </c>
      <c r="J27" s="31"/>
      <c r="K27" s="31"/>
      <c r="L27" s="22">
        <f t="shared" si="8"/>
        <v>-100</v>
      </c>
      <c r="M27" s="31"/>
      <c r="N27" s="31"/>
      <c r="O27" s="22" t="str">
        <f t="shared" si="0"/>
        <v>-</v>
      </c>
      <c r="P27" s="31">
        <v>0</v>
      </c>
      <c r="Q27" s="31">
        <v>566</v>
      </c>
      <c r="R27" s="22" t="str">
        <f t="shared" si="1"/>
        <v>-</v>
      </c>
      <c r="S27" s="31"/>
      <c r="T27" s="31"/>
      <c r="U27" s="23">
        <f t="shared" si="3"/>
        <v>-100</v>
      </c>
      <c r="V27" s="30">
        <v>0</v>
      </c>
      <c r="W27" s="24" t="s">
        <v>1226</v>
      </c>
      <c r="X27" s="30">
        <v>0</v>
      </c>
      <c r="Y27" s="24" t="s">
        <v>1226</v>
      </c>
      <c r="Z27" s="30">
        <v>0</v>
      </c>
      <c r="AA27" s="24" t="str">
        <f t="shared" si="4"/>
        <v>-</v>
      </c>
      <c r="AB27" s="64">
        <f>Z27*$AB$3*$AB$4</f>
        <v>0</v>
      </c>
      <c r="AC27" s="23" t="str">
        <f t="shared" si="5"/>
        <v>-</v>
      </c>
    </row>
    <row r="28" spans="1:29">
      <c r="A28" s="25"/>
      <c r="B28" s="25"/>
      <c r="C28" s="25"/>
      <c r="D28" s="25"/>
      <c r="E28" s="25"/>
      <c r="F28" s="28" t="s">
        <v>477</v>
      </c>
      <c r="G28" s="29">
        <v>100</v>
      </c>
      <c r="H28" s="31">
        <v>0</v>
      </c>
      <c r="I28" s="30">
        <v>5636</v>
      </c>
      <c r="J28" s="31"/>
      <c r="K28" s="31"/>
      <c r="L28" s="22">
        <f>IFERROR(K28/I28*100-100,"-")</f>
        <v>-100</v>
      </c>
      <c r="M28" s="31"/>
      <c r="N28" s="31"/>
      <c r="O28" s="22" t="str">
        <f t="shared" si="0"/>
        <v>-</v>
      </c>
      <c r="P28" s="31">
        <v>0</v>
      </c>
      <c r="Q28" s="30">
        <v>10011</v>
      </c>
      <c r="R28" s="22" t="str">
        <f t="shared" si="1"/>
        <v>-</v>
      </c>
      <c r="S28" s="31"/>
      <c r="T28" s="31"/>
      <c r="U28" s="23">
        <f t="shared" si="3"/>
        <v>-100</v>
      </c>
      <c r="V28" s="30">
        <v>0</v>
      </c>
      <c r="W28" s="24" t="s">
        <v>1226</v>
      </c>
      <c r="X28" s="30">
        <v>0</v>
      </c>
      <c r="Y28" s="24" t="s">
        <v>1226</v>
      </c>
      <c r="Z28" s="30">
        <v>0</v>
      </c>
      <c r="AA28" s="24" t="str">
        <f t="shared" si="4"/>
        <v>-</v>
      </c>
      <c r="AB28" s="64">
        <f>Z28*$AB$3*$AB$4</f>
        <v>0</v>
      </c>
      <c r="AC28" s="23" t="str">
        <f t="shared" si="5"/>
        <v>-</v>
      </c>
    </row>
    <row r="29" spans="1:29">
      <c r="A29" s="25"/>
      <c r="B29" s="25"/>
      <c r="C29" s="25"/>
      <c r="D29" s="25"/>
      <c r="E29" s="26" t="s">
        <v>220</v>
      </c>
      <c r="F29" s="28"/>
      <c r="G29" s="32" t="s">
        <v>355</v>
      </c>
      <c r="H29" s="20">
        <f t="shared" ref="H29:AB29" si="11">SUM(H30:H33)</f>
        <v>137224085</v>
      </c>
      <c r="I29" s="20">
        <f t="shared" si="11"/>
        <v>141777117</v>
      </c>
      <c r="J29" s="20">
        <f t="shared" si="11"/>
        <v>198246144</v>
      </c>
      <c r="K29" s="20">
        <f t="shared" si="11"/>
        <v>172358165</v>
      </c>
      <c r="L29" s="22">
        <f t="shared" si="8"/>
        <v>21.569805231686303</v>
      </c>
      <c r="M29" s="20">
        <f t="shared" si="11"/>
        <v>223978493</v>
      </c>
      <c r="N29" s="20">
        <f t="shared" si="11"/>
        <v>209861724</v>
      </c>
      <c r="O29" s="22">
        <f t="shared" si="0"/>
        <v>21.759084636344326</v>
      </c>
      <c r="P29" s="20">
        <f t="shared" si="11"/>
        <v>230746527</v>
      </c>
      <c r="Q29" s="20">
        <f t="shared" si="11"/>
        <v>208675137</v>
      </c>
      <c r="R29" s="22">
        <f t="shared" si="1"/>
        <v>-0.565413729280138</v>
      </c>
      <c r="S29" s="20">
        <f t="shared" si="11"/>
        <v>253144646</v>
      </c>
      <c r="T29" s="20">
        <f t="shared" si="11"/>
        <v>70133659</v>
      </c>
      <c r="U29" s="23">
        <f t="shared" si="3"/>
        <v>21.310401248233049</v>
      </c>
      <c r="V29" s="79">
        <v>299600025</v>
      </c>
      <c r="W29" s="80">
        <v>18.351318004963858</v>
      </c>
      <c r="X29" s="79">
        <v>327371271</v>
      </c>
      <c r="Y29" s="80">
        <v>9.2694404815219826</v>
      </c>
      <c r="Z29" s="79">
        <v>355142302</v>
      </c>
      <c r="AA29" s="24">
        <f t="shared" si="4"/>
        <v>8.4830385131748471</v>
      </c>
      <c r="AB29" s="63">
        <f t="shared" si="11"/>
        <v>0</v>
      </c>
      <c r="AC29" s="23">
        <f t="shared" si="5"/>
        <v>-100</v>
      </c>
    </row>
    <row r="30" spans="1:29">
      <c r="A30" s="25"/>
      <c r="B30" s="25"/>
      <c r="C30" s="25"/>
      <c r="D30" s="25"/>
      <c r="E30" s="25"/>
      <c r="F30" s="28" t="s">
        <v>478</v>
      </c>
      <c r="G30" s="29">
        <v>100</v>
      </c>
      <c r="H30" s="30">
        <v>137224085</v>
      </c>
      <c r="I30" s="30">
        <v>141566902</v>
      </c>
      <c r="J30" s="30">
        <v>198246144</v>
      </c>
      <c r="K30" s="30">
        <v>172234416</v>
      </c>
      <c r="L30" s="22">
        <f t="shared" si="8"/>
        <v>21.662912422848677</v>
      </c>
      <c r="M30" s="30">
        <v>223978493</v>
      </c>
      <c r="N30" s="30">
        <v>209783909</v>
      </c>
      <c r="O30" s="22">
        <f t="shared" si="0"/>
        <v>21.801387824835189</v>
      </c>
      <c r="P30" s="30">
        <v>230746527</v>
      </c>
      <c r="Q30" s="30">
        <v>208521281</v>
      </c>
      <c r="R30" s="22">
        <f t="shared" si="1"/>
        <v>-0.6018707564458623</v>
      </c>
      <c r="S30" s="30">
        <v>253144646</v>
      </c>
      <c r="T30" s="30">
        <v>70045933</v>
      </c>
      <c r="U30" s="23">
        <f t="shared" si="3"/>
        <v>21.399909297507151</v>
      </c>
      <c r="V30" s="89">
        <v>299600025</v>
      </c>
      <c r="W30" s="90">
        <v>18.351318004963858</v>
      </c>
      <c r="X30" s="89">
        <v>327371271</v>
      </c>
      <c r="Y30" s="90">
        <v>9.2694404815219826</v>
      </c>
      <c r="Z30" s="89">
        <v>355142302</v>
      </c>
      <c r="AA30" s="24">
        <f t="shared" si="4"/>
        <v>8.4830385131748471</v>
      </c>
      <c r="AB30" s="64"/>
      <c r="AC30" s="23">
        <f t="shared" si="5"/>
        <v>-100</v>
      </c>
    </row>
    <row r="31" spans="1:29">
      <c r="A31" s="25"/>
      <c r="B31" s="25"/>
      <c r="C31" s="25"/>
      <c r="D31" s="25"/>
      <c r="E31" s="25"/>
      <c r="F31" s="28" t="s">
        <v>479</v>
      </c>
      <c r="G31" s="29">
        <v>100</v>
      </c>
      <c r="H31" s="31">
        <v>0</v>
      </c>
      <c r="I31" s="30">
        <v>189526</v>
      </c>
      <c r="J31" s="31">
        <v>0</v>
      </c>
      <c r="K31" s="30">
        <v>102396</v>
      </c>
      <c r="L31" s="22">
        <f t="shared" si="8"/>
        <v>-45.972584236463597</v>
      </c>
      <c r="M31" s="31">
        <v>0</v>
      </c>
      <c r="N31" s="30">
        <v>77614</v>
      </c>
      <c r="O31" s="22">
        <f t="shared" si="0"/>
        <v>-24.202117270205875</v>
      </c>
      <c r="P31" s="31">
        <v>0</v>
      </c>
      <c r="Q31" s="30">
        <v>153856</v>
      </c>
      <c r="R31" s="22">
        <f t="shared" si="1"/>
        <v>98.232277681861518</v>
      </c>
      <c r="S31" s="31">
        <v>0</v>
      </c>
      <c r="T31" s="30">
        <v>87726</v>
      </c>
      <c r="U31" s="23">
        <f t="shared" si="3"/>
        <v>-100</v>
      </c>
      <c r="V31" s="30">
        <v>0</v>
      </c>
      <c r="W31" s="24" t="s">
        <v>1226</v>
      </c>
      <c r="X31" s="30">
        <v>0</v>
      </c>
      <c r="Y31" s="24" t="s">
        <v>1226</v>
      </c>
      <c r="Z31" s="30">
        <v>0</v>
      </c>
      <c r="AA31" s="24" t="str">
        <f t="shared" si="4"/>
        <v>-</v>
      </c>
      <c r="AB31" s="64">
        <f>Z31*$AB$3*$AB$4</f>
        <v>0</v>
      </c>
      <c r="AC31" s="23" t="str">
        <f t="shared" si="5"/>
        <v>-</v>
      </c>
    </row>
    <row r="32" spans="1:29">
      <c r="A32" s="25"/>
      <c r="B32" s="25"/>
      <c r="C32" s="25"/>
      <c r="D32" s="25"/>
      <c r="E32" s="25"/>
      <c r="F32" s="28" t="s">
        <v>480</v>
      </c>
      <c r="G32" s="29">
        <v>100</v>
      </c>
      <c r="H32" s="31">
        <v>0</v>
      </c>
      <c r="I32" s="30">
        <v>20689</v>
      </c>
      <c r="J32" s="31">
        <v>0</v>
      </c>
      <c r="K32" s="30">
        <v>21353</v>
      </c>
      <c r="L32" s="22">
        <f t="shared" si="8"/>
        <v>3.2094349654405789</v>
      </c>
      <c r="M32" s="31"/>
      <c r="N32" s="31"/>
      <c r="O32" s="22">
        <f t="shared" si="0"/>
        <v>-100</v>
      </c>
      <c r="P32" s="31"/>
      <c r="Q32" s="31"/>
      <c r="R32" s="22" t="str">
        <f t="shared" si="1"/>
        <v>-</v>
      </c>
      <c r="S32" s="31"/>
      <c r="T32" s="31"/>
      <c r="U32" s="23" t="str">
        <f t="shared" si="3"/>
        <v>-</v>
      </c>
      <c r="V32" s="30">
        <v>0</v>
      </c>
      <c r="W32" s="24" t="s">
        <v>1226</v>
      </c>
      <c r="X32" s="30">
        <v>0</v>
      </c>
      <c r="Y32" s="24" t="s">
        <v>1226</v>
      </c>
      <c r="Z32" s="30">
        <v>0</v>
      </c>
      <c r="AA32" s="24" t="str">
        <f t="shared" si="4"/>
        <v>-</v>
      </c>
      <c r="AB32" s="64">
        <f>Z32*$AB$3*$AB$4</f>
        <v>0</v>
      </c>
      <c r="AC32" s="23" t="str">
        <f t="shared" si="5"/>
        <v>-</v>
      </c>
    </row>
    <row r="33" spans="1:29">
      <c r="A33" s="25"/>
      <c r="B33" s="25"/>
      <c r="C33" s="25"/>
      <c r="D33" s="25"/>
      <c r="E33" s="25"/>
      <c r="F33" s="28" t="s">
        <v>481</v>
      </c>
      <c r="G33" s="29">
        <v>100</v>
      </c>
      <c r="H33" s="31"/>
      <c r="I33" s="31"/>
      <c r="J33" s="31"/>
      <c r="K33" s="31"/>
      <c r="L33" s="22" t="str">
        <f t="shared" si="8"/>
        <v>-</v>
      </c>
      <c r="M33" s="31">
        <v>0</v>
      </c>
      <c r="N33" s="31">
        <v>201</v>
      </c>
      <c r="O33" s="22" t="str">
        <f t="shared" si="0"/>
        <v>-</v>
      </c>
      <c r="P33" s="31"/>
      <c r="Q33" s="31"/>
      <c r="R33" s="22">
        <f t="shared" si="1"/>
        <v>-100</v>
      </c>
      <c r="S33" s="31"/>
      <c r="T33" s="31"/>
      <c r="U33" s="23" t="str">
        <f t="shared" si="3"/>
        <v>-</v>
      </c>
      <c r="V33" s="30">
        <v>0</v>
      </c>
      <c r="W33" s="24" t="s">
        <v>1226</v>
      </c>
      <c r="X33" s="30">
        <v>0</v>
      </c>
      <c r="Y33" s="24" t="s">
        <v>1226</v>
      </c>
      <c r="Z33" s="30">
        <v>0</v>
      </c>
      <c r="AA33" s="24" t="str">
        <f t="shared" si="4"/>
        <v>-</v>
      </c>
      <c r="AB33" s="64">
        <f>Z33*$AB$3*$AB$4</f>
        <v>0</v>
      </c>
      <c r="AC33" s="23" t="str">
        <f t="shared" si="5"/>
        <v>-</v>
      </c>
    </row>
    <row r="34" spans="1:29">
      <c r="A34" s="25"/>
      <c r="B34" s="25"/>
      <c r="C34" s="25"/>
      <c r="D34" s="26" t="s">
        <v>358</v>
      </c>
      <c r="E34" s="26"/>
      <c r="F34" s="28"/>
      <c r="G34" s="32" t="s">
        <v>355</v>
      </c>
      <c r="H34" s="20">
        <f t="shared" ref="H34:AB34" si="12">H35+H48+H65</f>
        <v>4887027406</v>
      </c>
      <c r="I34" s="20">
        <f t="shared" si="12"/>
        <v>4510322414</v>
      </c>
      <c r="J34" s="20">
        <f t="shared" si="12"/>
        <v>5194702222</v>
      </c>
      <c r="K34" s="20">
        <f t="shared" si="12"/>
        <v>4892566661</v>
      </c>
      <c r="L34" s="22">
        <f t="shared" si="8"/>
        <v>8.4748763372994631</v>
      </c>
      <c r="M34" s="20">
        <f t="shared" si="12"/>
        <v>5876340888</v>
      </c>
      <c r="N34" s="20">
        <f t="shared" si="12"/>
        <v>5543231820</v>
      </c>
      <c r="O34" s="22">
        <f t="shared" si="0"/>
        <v>13.299055569066269</v>
      </c>
      <c r="P34" s="20">
        <f t="shared" si="12"/>
        <v>7105875169</v>
      </c>
      <c r="Q34" s="20">
        <f t="shared" si="12"/>
        <v>6171451516</v>
      </c>
      <c r="R34" s="22">
        <f t="shared" si="1"/>
        <v>11.333094418555277</v>
      </c>
      <c r="S34" s="20">
        <f t="shared" si="12"/>
        <v>7140110379</v>
      </c>
      <c r="T34" s="20">
        <f t="shared" si="12"/>
        <v>2164855332</v>
      </c>
      <c r="U34" s="23">
        <f t="shared" si="3"/>
        <v>15.695802851058161</v>
      </c>
      <c r="V34" s="79">
        <v>7745231010</v>
      </c>
      <c r="W34" s="80">
        <v>8.474947849262108</v>
      </c>
      <c r="X34" s="79">
        <v>8488052026</v>
      </c>
      <c r="Y34" s="80">
        <v>9.5906889677135609</v>
      </c>
      <c r="Z34" s="79">
        <v>9366133481</v>
      </c>
      <c r="AA34" s="24">
        <f t="shared" si="4"/>
        <v>10.34491132135291</v>
      </c>
      <c r="AB34" s="63">
        <f t="shared" si="12"/>
        <v>0</v>
      </c>
      <c r="AC34" s="23">
        <f t="shared" si="5"/>
        <v>-100</v>
      </c>
    </row>
    <row r="35" spans="1:29">
      <c r="A35" s="25"/>
      <c r="B35" s="25"/>
      <c r="C35" s="25"/>
      <c r="D35" s="25"/>
      <c r="E35" s="26" t="s">
        <v>221</v>
      </c>
      <c r="F35" s="28"/>
      <c r="G35" s="32" t="s">
        <v>355</v>
      </c>
      <c r="H35" s="20">
        <f t="shared" ref="H35:AB35" si="13">SUM(H36:H47)</f>
        <v>4131621030</v>
      </c>
      <c r="I35" s="20">
        <f t="shared" si="13"/>
        <v>3769145625</v>
      </c>
      <c r="J35" s="20">
        <f t="shared" si="13"/>
        <v>4385959868</v>
      </c>
      <c r="K35" s="20">
        <f t="shared" si="13"/>
        <v>3983560656</v>
      </c>
      <c r="L35" s="22">
        <f t="shared" si="8"/>
        <v>5.6886905503949663</v>
      </c>
      <c r="M35" s="20">
        <f t="shared" si="13"/>
        <v>4955257459</v>
      </c>
      <c r="N35" s="20">
        <f t="shared" si="13"/>
        <v>4493608946</v>
      </c>
      <c r="O35" s="22">
        <f t="shared" si="0"/>
        <v>12.803828886897222</v>
      </c>
      <c r="P35" s="20">
        <f t="shared" si="13"/>
        <v>5968924002</v>
      </c>
      <c r="Q35" s="20">
        <f t="shared" si="13"/>
        <v>5008748855</v>
      </c>
      <c r="R35" s="22">
        <f t="shared" si="1"/>
        <v>11.463834863924987</v>
      </c>
      <c r="S35" s="20">
        <f t="shared" si="13"/>
        <v>5813428501</v>
      </c>
      <c r="T35" s="20">
        <f t="shared" si="13"/>
        <v>1791901972</v>
      </c>
      <c r="U35" s="23">
        <f t="shared" si="3"/>
        <v>16.065482005485791</v>
      </c>
      <c r="V35" s="79">
        <v>6274616091</v>
      </c>
      <c r="W35" s="80">
        <v>7.9331428935724944</v>
      </c>
      <c r="X35" s="79">
        <v>6918361142</v>
      </c>
      <c r="Y35" s="80">
        <v>10.259512959260661</v>
      </c>
      <c r="Z35" s="79">
        <v>7645210046</v>
      </c>
      <c r="AA35" s="24">
        <f t="shared" si="4"/>
        <v>10.506085026227453</v>
      </c>
      <c r="AB35" s="63">
        <f t="shared" si="13"/>
        <v>0</v>
      </c>
      <c r="AC35" s="23">
        <f t="shared" si="5"/>
        <v>-100</v>
      </c>
    </row>
    <row r="36" spans="1:29">
      <c r="A36" s="25"/>
      <c r="B36" s="25"/>
      <c r="C36" s="25"/>
      <c r="D36" s="25"/>
      <c r="E36" s="25"/>
      <c r="F36" s="28" t="s">
        <v>482</v>
      </c>
      <c r="G36" s="29">
        <v>100</v>
      </c>
      <c r="H36" s="30">
        <v>3888121030</v>
      </c>
      <c r="I36" s="30">
        <v>2450189847</v>
      </c>
      <c r="J36" s="30">
        <v>4385959868</v>
      </c>
      <c r="K36" s="30">
        <v>2610335615</v>
      </c>
      <c r="L36" s="22">
        <f t="shared" si="8"/>
        <v>6.5360554895810026</v>
      </c>
      <c r="M36" s="30">
        <v>4955257459</v>
      </c>
      <c r="N36" s="30">
        <v>2970356447</v>
      </c>
      <c r="O36" s="22">
        <f t="shared" si="0"/>
        <v>13.792128105335607</v>
      </c>
      <c r="P36" s="30">
        <v>5968924002</v>
      </c>
      <c r="Q36" s="30">
        <v>3274575437</v>
      </c>
      <c r="R36" s="22">
        <f t="shared" si="1"/>
        <v>10.241834454152965</v>
      </c>
      <c r="S36" s="30">
        <v>5813428501</v>
      </c>
      <c r="T36" s="30">
        <v>1196485676</v>
      </c>
      <c r="U36" s="23">
        <f t="shared" si="3"/>
        <v>77.532282057486157</v>
      </c>
      <c r="V36" s="89">
        <v>6015285912</v>
      </c>
      <c r="W36" s="90">
        <v>3.4722610068271536</v>
      </c>
      <c r="X36" s="89">
        <v>6646015571</v>
      </c>
      <c r="Y36" s="90">
        <v>10.485447711500242</v>
      </c>
      <c r="Z36" s="89">
        <v>7360173172</v>
      </c>
      <c r="AA36" s="24">
        <f t="shared" si="4"/>
        <v>10.745650433264672</v>
      </c>
      <c r="AB36" s="64"/>
      <c r="AC36" s="23">
        <f t="shared" si="5"/>
        <v>-100</v>
      </c>
    </row>
    <row r="37" spans="1:29">
      <c r="A37" s="25"/>
      <c r="B37" s="25"/>
      <c r="C37" s="25"/>
      <c r="D37" s="25"/>
      <c r="E37" s="25"/>
      <c r="F37" s="28" t="s">
        <v>483</v>
      </c>
      <c r="G37" s="29">
        <v>100</v>
      </c>
      <c r="H37" s="31">
        <v>0</v>
      </c>
      <c r="I37" s="30">
        <v>49317077</v>
      </c>
      <c r="J37" s="31">
        <v>0</v>
      </c>
      <c r="K37" s="30">
        <v>44941775</v>
      </c>
      <c r="L37" s="22">
        <f t="shared" si="8"/>
        <v>-8.8717788363653369</v>
      </c>
      <c r="M37" s="31">
        <v>0</v>
      </c>
      <c r="N37" s="30">
        <v>53127441</v>
      </c>
      <c r="O37" s="22">
        <f t="shared" si="0"/>
        <v>18.213935697911339</v>
      </c>
      <c r="P37" s="31">
        <v>0</v>
      </c>
      <c r="Q37" s="30">
        <v>89518190</v>
      </c>
      <c r="R37" s="22">
        <f t="shared" si="1"/>
        <v>68.497086091536005</v>
      </c>
      <c r="S37" s="31">
        <v>0</v>
      </c>
      <c r="T37" s="30">
        <v>43782539</v>
      </c>
      <c r="U37" s="23">
        <f t="shared" si="3"/>
        <v>-100</v>
      </c>
      <c r="V37" s="30">
        <v>0</v>
      </c>
      <c r="W37" s="24" t="s">
        <v>1226</v>
      </c>
      <c r="X37" s="30">
        <v>0</v>
      </c>
      <c r="Y37" s="24" t="s">
        <v>1226</v>
      </c>
      <c r="Z37" s="30">
        <v>0</v>
      </c>
      <c r="AA37" s="24" t="str">
        <f t="shared" si="4"/>
        <v>-</v>
      </c>
      <c r="AB37" s="64">
        <f t="shared" ref="AB37:AB47" si="14">Z37*$AB$3*$AB$4</f>
        <v>0</v>
      </c>
      <c r="AC37" s="23" t="str">
        <f t="shared" si="5"/>
        <v>-</v>
      </c>
    </row>
    <row r="38" spans="1:29">
      <c r="A38" s="25"/>
      <c r="B38" s="25"/>
      <c r="C38" s="25"/>
      <c r="D38" s="25"/>
      <c r="E38" s="25"/>
      <c r="F38" s="28" t="s">
        <v>484</v>
      </c>
      <c r="G38" s="29">
        <v>100</v>
      </c>
      <c r="H38" s="31">
        <v>0</v>
      </c>
      <c r="I38" s="30">
        <v>416005669</v>
      </c>
      <c r="J38" s="31">
        <v>0</v>
      </c>
      <c r="K38" s="30">
        <v>443498025</v>
      </c>
      <c r="L38" s="22">
        <f t="shared" si="8"/>
        <v>6.608649364343151</v>
      </c>
      <c r="M38" s="31">
        <v>0</v>
      </c>
      <c r="N38" s="30">
        <v>509013297</v>
      </c>
      <c r="O38" s="22">
        <f t="shared" si="0"/>
        <v>14.772393180330397</v>
      </c>
      <c r="P38" s="31">
        <v>0</v>
      </c>
      <c r="Q38" s="30">
        <v>502777813</v>
      </c>
      <c r="R38" s="22">
        <f t="shared" si="1"/>
        <v>-1.225013970509309</v>
      </c>
      <c r="S38" s="31">
        <v>0</v>
      </c>
      <c r="T38" s="30">
        <v>169309960</v>
      </c>
      <c r="U38" s="23">
        <f t="shared" si="3"/>
        <v>-100</v>
      </c>
      <c r="V38" s="30">
        <v>0</v>
      </c>
      <c r="W38" s="24" t="s">
        <v>1226</v>
      </c>
      <c r="X38" s="30">
        <v>0</v>
      </c>
      <c r="Y38" s="24" t="s">
        <v>1226</v>
      </c>
      <c r="Z38" s="30">
        <v>0</v>
      </c>
      <c r="AA38" s="24" t="str">
        <f t="shared" si="4"/>
        <v>-</v>
      </c>
      <c r="AB38" s="64">
        <f t="shared" si="14"/>
        <v>0</v>
      </c>
      <c r="AC38" s="23" t="str">
        <f t="shared" si="5"/>
        <v>-</v>
      </c>
    </row>
    <row r="39" spans="1:29">
      <c r="A39" s="25"/>
      <c r="B39" s="25"/>
      <c r="C39" s="25"/>
      <c r="D39" s="25"/>
      <c r="E39" s="25"/>
      <c r="F39" s="28" t="s">
        <v>485</v>
      </c>
      <c r="G39" s="29">
        <v>100</v>
      </c>
      <c r="H39" s="31">
        <v>0</v>
      </c>
      <c r="I39" s="30">
        <v>483961</v>
      </c>
      <c r="J39" s="31">
        <v>0</v>
      </c>
      <c r="K39" s="30">
        <v>216449</v>
      </c>
      <c r="L39" s="22">
        <f t="shared" si="8"/>
        <v>-55.275528400015702</v>
      </c>
      <c r="M39" s="31">
        <v>0</v>
      </c>
      <c r="N39" s="30">
        <v>188021</v>
      </c>
      <c r="O39" s="22">
        <f t="shared" si="0"/>
        <v>-13.133809812011137</v>
      </c>
      <c r="P39" s="31">
        <v>0</v>
      </c>
      <c r="Q39" s="30">
        <v>5368899</v>
      </c>
      <c r="R39" s="22">
        <f t="shared" si="1"/>
        <v>2755.4783774152888</v>
      </c>
      <c r="S39" s="31">
        <v>0</v>
      </c>
      <c r="T39" s="30">
        <v>4036156</v>
      </c>
      <c r="U39" s="23">
        <f t="shared" si="3"/>
        <v>-100</v>
      </c>
      <c r="V39" s="30">
        <v>0</v>
      </c>
      <c r="W39" s="24" t="s">
        <v>1226</v>
      </c>
      <c r="X39" s="30">
        <v>0</v>
      </c>
      <c r="Y39" s="24" t="s">
        <v>1226</v>
      </c>
      <c r="Z39" s="30">
        <v>0</v>
      </c>
      <c r="AA39" s="24" t="str">
        <f t="shared" si="4"/>
        <v>-</v>
      </c>
      <c r="AB39" s="64">
        <f t="shared" si="14"/>
        <v>0</v>
      </c>
      <c r="AC39" s="23" t="str">
        <f t="shared" si="5"/>
        <v>-</v>
      </c>
    </row>
    <row r="40" spans="1:29">
      <c r="A40" s="25"/>
      <c r="B40" s="25"/>
      <c r="C40" s="25"/>
      <c r="D40" s="25"/>
      <c r="E40" s="25"/>
      <c r="F40" s="28" t="s">
        <v>486</v>
      </c>
      <c r="G40" s="29">
        <v>100</v>
      </c>
      <c r="H40" s="31">
        <v>0</v>
      </c>
      <c r="I40" s="30">
        <v>15000745</v>
      </c>
      <c r="J40" s="31">
        <v>0</v>
      </c>
      <c r="K40" s="30">
        <v>15310393</v>
      </c>
      <c r="L40" s="22">
        <f t="shared" si="8"/>
        <v>2.0642174771986248</v>
      </c>
      <c r="M40" s="31">
        <v>0</v>
      </c>
      <c r="N40" s="30">
        <v>21029630</v>
      </c>
      <c r="O40" s="22">
        <f t="shared" si="0"/>
        <v>37.355259267348657</v>
      </c>
      <c r="P40" s="31">
        <v>0</v>
      </c>
      <c r="Q40" s="30">
        <v>24077935</v>
      </c>
      <c r="R40" s="22">
        <f t="shared" si="1"/>
        <v>14.495285937032648</v>
      </c>
      <c r="S40" s="31">
        <v>0</v>
      </c>
      <c r="T40" s="30">
        <v>7383406</v>
      </c>
      <c r="U40" s="23">
        <f t="shared" si="3"/>
        <v>-100</v>
      </c>
      <c r="V40" s="30">
        <v>0</v>
      </c>
      <c r="W40" s="24" t="s">
        <v>1226</v>
      </c>
      <c r="X40" s="30">
        <v>0</v>
      </c>
      <c r="Y40" s="24" t="s">
        <v>1226</v>
      </c>
      <c r="Z40" s="30">
        <v>0</v>
      </c>
      <c r="AA40" s="24" t="str">
        <f t="shared" si="4"/>
        <v>-</v>
      </c>
      <c r="AB40" s="64">
        <f t="shared" si="14"/>
        <v>0</v>
      </c>
      <c r="AC40" s="23" t="str">
        <f t="shared" si="5"/>
        <v>-</v>
      </c>
    </row>
    <row r="41" spans="1:29">
      <c r="A41" s="25"/>
      <c r="B41" s="25"/>
      <c r="C41" s="25"/>
      <c r="D41" s="25"/>
      <c r="E41" s="25"/>
      <c r="F41" s="28" t="s">
        <v>487</v>
      </c>
      <c r="G41" s="29">
        <v>100</v>
      </c>
      <c r="H41" s="30">
        <v>3500000</v>
      </c>
      <c r="I41" s="30">
        <v>561433147</v>
      </c>
      <c r="J41" s="31">
        <v>0</v>
      </c>
      <c r="K41" s="30">
        <v>605590056</v>
      </c>
      <c r="L41" s="22">
        <f t="shared" si="8"/>
        <v>7.86503419613733</v>
      </c>
      <c r="M41" s="31">
        <v>0</v>
      </c>
      <c r="N41" s="30">
        <v>653493149</v>
      </c>
      <c r="O41" s="22">
        <f t="shared" si="0"/>
        <v>7.9101518470111785</v>
      </c>
      <c r="P41" s="31">
        <v>0</v>
      </c>
      <c r="Q41" s="30">
        <v>738921197</v>
      </c>
      <c r="R41" s="22">
        <f t="shared" si="1"/>
        <v>13.07252388655111</v>
      </c>
      <c r="S41" s="31">
        <v>0</v>
      </c>
      <c r="T41" s="30">
        <v>254681797</v>
      </c>
      <c r="U41" s="23">
        <f t="shared" si="3"/>
        <v>-100</v>
      </c>
      <c r="V41" s="30">
        <v>0</v>
      </c>
      <c r="W41" s="24" t="s">
        <v>1226</v>
      </c>
      <c r="X41" s="30">
        <v>0</v>
      </c>
      <c r="Y41" s="24" t="s">
        <v>1226</v>
      </c>
      <c r="Z41" s="30">
        <v>0</v>
      </c>
      <c r="AA41" s="24" t="str">
        <f t="shared" si="4"/>
        <v>-</v>
      </c>
      <c r="AB41" s="64">
        <f t="shared" si="14"/>
        <v>0</v>
      </c>
      <c r="AC41" s="23" t="str">
        <f t="shared" si="5"/>
        <v>-</v>
      </c>
    </row>
    <row r="42" spans="1:29">
      <c r="A42" s="25"/>
      <c r="B42" s="25"/>
      <c r="C42" s="25"/>
      <c r="D42" s="25"/>
      <c r="E42" s="25"/>
      <c r="F42" s="28" t="s">
        <v>488</v>
      </c>
      <c r="G42" s="29">
        <v>100</v>
      </c>
      <c r="H42" s="31">
        <v>0</v>
      </c>
      <c r="I42" s="30">
        <v>12482528</v>
      </c>
      <c r="J42" s="31">
        <v>0</v>
      </c>
      <c r="K42" s="30">
        <v>7495794</v>
      </c>
      <c r="L42" s="22">
        <f t="shared" si="8"/>
        <v>-39.949712109598309</v>
      </c>
      <c r="M42" s="31">
        <v>0</v>
      </c>
      <c r="N42" s="30">
        <v>8451059</v>
      </c>
      <c r="O42" s="22">
        <f t="shared" si="0"/>
        <v>12.744013509442766</v>
      </c>
      <c r="P42" s="31">
        <v>0</v>
      </c>
      <c r="Q42" s="30">
        <v>16083584</v>
      </c>
      <c r="R42" s="22">
        <f t="shared" si="1"/>
        <v>90.314420950084497</v>
      </c>
      <c r="S42" s="31">
        <v>0</v>
      </c>
      <c r="T42" s="30">
        <v>2925636</v>
      </c>
      <c r="U42" s="23">
        <f t="shared" si="3"/>
        <v>-100</v>
      </c>
      <c r="V42" s="30">
        <v>0</v>
      </c>
      <c r="W42" s="24" t="s">
        <v>1226</v>
      </c>
      <c r="X42" s="30">
        <v>0</v>
      </c>
      <c r="Y42" s="24" t="s">
        <v>1226</v>
      </c>
      <c r="Z42" s="30">
        <v>0</v>
      </c>
      <c r="AA42" s="24" t="str">
        <f t="shared" si="4"/>
        <v>-</v>
      </c>
      <c r="AB42" s="64">
        <f t="shared" si="14"/>
        <v>0</v>
      </c>
      <c r="AC42" s="23" t="str">
        <f t="shared" si="5"/>
        <v>-</v>
      </c>
    </row>
    <row r="43" spans="1:29">
      <c r="A43" s="25"/>
      <c r="B43" s="25"/>
      <c r="C43" s="25"/>
      <c r="D43" s="25"/>
      <c r="E43" s="25"/>
      <c r="F43" s="28" t="s">
        <v>489</v>
      </c>
      <c r="G43" s="29">
        <v>100</v>
      </c>
      <c r="H43" s="31">
        <v>0</v>
      </c>
      <c r="I43" s="30">
        <v>13023467</v>
      </c>
      <c r="J43" s="31">
        <v>0</v>
      </c>
      <c r="K43" s="30">
        <v>13723528</v>
      </c>
      <c r="L43" s="22">
        <f t="shared" si="8"/>
        <v>5.3753812252912496</v>
      </c>
      <c r="M43" s="31">
        <v>0</v>
      </c>
      <c r="N43" s="30">
        <v>18717833</v>
      </c>
      <c r="O43" s="22">
        <f t="shared" si="0"/>
        <v>36.392281926338484</v>
      </c>
      <c r="P43" s="31">
        <v>0</v>
      </c>
      <c r="Q43" s="30">
        <v>19983734</v>
      </c>
      <c r="R43" s="22">
        <f t="shared" si="1"/>
        <v>6.763074550349927</v>
      </c>
      <c r="S43" s="31">
        <v>0</v>
      </c>
      <c r="T43" s="30">
        <v>8458478</v>
      </c>
      <c r="U43" s="23">
        <f t="shared" si="3"/>
        <v>-100</v>
      </c>
      <c r="V43" s="30">
        <v>0</v>
      </c>
      <c r="W43" s="24" t="s">
        <v>1226</v>
      </c>
      <c r="X43" s="30">
        <v>0</v>
      </c>
      <c r="Y43" s="24" t="s">
        <v>1226</v>
      </c>
      <c r="Z43" s="30">
        <v>0</v>
      </c>
      <c r="AA43" s="24" t="str">
        <f t="shared" si="4"/>
        <v>-</v>
      </c>
      <c r="AB43" s="64">
        <f t="shared" si="14"/>
        <v>0</v>
      </c>
      <c r="AC43" s="23" t="str">
        <f t="shared" si="5"/>
        <v>-</v>
      </c>
    </row>
    <row r="44" spans="1:29">
      <c r="A44" s="25"/>
      <c r="B44" s="25"/>
      <c r="C44" s="25"/>
      <c r="D44" s="25"/>
      <c r="E44" s="25"/>
      <c r="F44" s="28" t="s">
        <v>490</v>
      </c>
      <c r="G44" s="29">
        <v>100</v>
      </c>
      <c r="H44" s="31">
        <v>0</v>
      </c>
      <c r="I44" s="30">
        <v>152241183</v>
      </c>
      <c r="J44" s="31">
        <v>0</v>
      </c>
      <c r="K44" s="30">
        <v>151587117</v>
      </c>
      <c r="L44" s="22">
        <f t="shared" si="8"/>
        <v>-0.42962488014822497</v>
      </c>
      <c r="M44" s="31">
        <v>0</v>
      </c>
      <c r="N44" s="30">
        <v>145325347</v>
      </c>
      <c r="O44" s="22">
        <f t="shared" si="0"/>
        <v>-4.1308061818999988</v>
      </c>
      <c r="P44" s="31">
        <v>0</v>
      </c>
      <c r="Q44" s="30">
        <v>162210897</v>
      </c>
      <c r="R44" s="22">
        <f t="shared" si="1"/>
        <v>11.619136199275687</v>
      </c>
      <c r="S44" s="31">
        <v>0</v>
      </c>
      <c r="T44" s="30">
        <v>48956157</v>
      </c>
      <c r="U44" s="23">
        <f t="shared" si="3"/>
        <v>-100</v>
      </c>
      <c r="V44" s="30">
        <v>0</v>
      </c>
      <c r="W44" s="24" t="s">
        <v>1226</v>
      </c>
      <c r="X44" s="30">
        <v>0</v>
      </c>
      <c r="Y44" s="24" t="s">
        <v>1226</v>
      </c>
      <c r="Z44" s="30">
        <v>0</v>
      </c>
      <c r="AA44" s="24" t="str">
        <f t="shared" si="4"/>
        <v>-</v>
      </c>
      <c r="AB44" s="64">
        <f t="shared" si="14"/>
        <v>0</v>
      </c>
      <c r="AC44" s="23" t="str">
        <f t="shared" si="5"/>
        <v>-</v>
      </c>
    </row>
    <row r="45" spans="1:29">
      <c r="A45" s="25"/>
      <c r="B45" s="25"/>
      <c r="C45" s="25"/>
      <c r="D45" s="25"/>
      <c r="E45" s="25"/>
      <c r="F45" s="28" t="s">
        <v>1208</v>
      </c>
      <c r="G45" s="29">
        <v>100</v>
      </c>
      <c r="H45" s="30">
        <v>240000000</v>
      </c>
      <c r="I45" s="30">
        <v>98626818</v>
      </c>
      <c r="J45" s="31">
        <v>0</v>
      </c>
      <c r="K45" s="30">
        <v>90700212</v>
      </c>
      <c r="L45" s="22">
        <f t="shared" si="8"/>
        <v>-8.0369682006774354</v>
      </c>
      <c r="M45" s="31">
        <v>0</v>
      </c>
      <c r="N45" s="30">
        <v>113725990</v>
      </c>
      <c r="O45" s="22">
        <f t="shared" si="0"/>
        <v>25.386685975993089</v>
      </c>
      <c r="P45" s="31">
        <v>0</v>
      </c>
      <c r="Q45" s="30">
        <v>175159879</v>
      </c>
      <c r="R45" s="22">
        <f t="shared" si="1"/>
        <v>54.019216715545866</v>
      </c>
      <c r="S45" s="31">
        <v>0</v>
      </c>
      <c r="T45" s="30">
        <v>55847141</v>
      </c>
      <c r="U45" s="23">
        <f t="shared" si="3"/>
        <v>-100</v>
      </c>
      <c r="V45" s="89">
        <v>259330179</v>
      </c>
      <c r="W45" s="90" t="s">
        <v>1226</v>
      </c>
      <c r="X45" s="89">
        <v>272345571</v>
      </c>
      <c r="Y45" s="90">
        <v>5.0188497344152267</v>
      </c>
      <c r="Z45" s="89">
        <v>285036874</v>
      </c>
      <c r="AA45" s="24">
        <f t="shared" si="4"/>
        <v>4.6599997765339083</v>
      </c>
      <c r="AB45" s="64"/>
      <c r="AC45" s="23">
        <f t="shared" si="5"/>
        <v>-100</v>
      </c>
    </row>
    <row r="46" spans="1:29">
      <c r="A46" s="25"/>
      <c r="B46" s="25"/>
      <c r="C46" s="25"/>
      <c r="D46" s="25"/>
      <c r="E46" s="25"/>
      <c r="F46" s="28" t="s">
        <v>491</v>
      </c>
      <c r="G46" s="29">
        <v>100</v>
      </c>
      <c r="H46" s="31">
        <v>0</v>
      </c>
      <c r="I46" s="30">
        <v>337982</v>
      </c>
      <c r="J46" s="31">
        <v>0</v>
      </c>
      <c r="K46" s="30">
        <v>161202</v>
      </c>
      <c r="L46" s="22">
        <f t="shared" si="8"/>
        <v>-52.304560597901663</v>
      </c>
      <c r="M46" s="31">
        <v>0</v>
      </c>
      <c r="N46" s="30">
        <v>180732</v>
      </c>
      <c r="O46" s="22">
        <f t="shared" si="0"/>
        <v>12.115234302303946</v>
      </c>
      <c r="P46" s="31">
        <v>0</v>
      </c>
      <c r="Q46" s="30">
        <v>71290</v>
      </c>
      <c r="R46" s="22">
        <f t="shared" si="1"/>
        <v>-60.554854701989683</v>
      </c>
      <c r="S46" s="31"/>
      <c r="T46" s="31"/>
      <c r="U46" s="23">
        <f t="shared" si="3"/>
        <v>-100</v>
      </c>
      <c r="V46" s="30">
        <v>0</v>
      </c>
      <c r="W46" s="24" t="s">
        <v>1226</v>
      </c>
      <c r="X46" s="30">
        <v>0</v>
      </c>
      <c r="Y46" s="24" t="s">
        <v>1226</v>
      </c>
      <c r="Z46" s="30">
        <v>0</v>
      </c>
      <c r="AA46" s="24" t="str">
        <f t="shared" si="4"/>
        <v>-</v>
      </c>
      <c r="AB46" s="64">
        <f t="shared" si="14"/>
        <v>0</v>
      </c>
      <c r="AC46" s="23" t="str">
        <f t="shared" si="5"/>
        <v>-</v>
      </c>
    </row>
    <row r="47" spans="1:29">
      <c r="A47" s="25"/>
      <c r="B47" s="25"/>
      <c r="C47" s="25"/>
      <c r="D47" s="25"/>
      <c r="E47" s="25"/>
      <c r="F47" s="28" t="s">
        <v>492</v>
      </c>
      <c r="G47" s="29">
        <v>100</v>
      </c>
      <c r="H47" s="31">
        <v>0</v>
      </c>
      <c r="I47" s="30">
        <v>3201</v>
      </c>
      <c r="J47" s="31">
        <v>0</v>
      </c>
      <c r="K47" s="31">
        <v>490</v>
      </c>
      <c r="L47" s="22">
        <f t="shared" si="8"/>
        <v>-84.69228366135583</v>
      </c>
      <c r="M47" s="31"/>
      <c r="N47" s="31"/>
      <c r="O47" s="22">
        <f t="shared" si="0"/>
        <v>-100</v>
      </c>
      <c r="P47" s="31"/>
      <c r="Q47" s="31"/>
      <c r="R47" s="22" t="str">
        <f t="shared" si="1"/>
        <v>-</v>
      </c>
      <c r="S47" s="31">
        <v>0</v>
      </c>
      <c r="T47" s="30">
        <v>35026</v>
      </c>
      <c r="U47" s="23" t="str">
        <f t="shared" si="3"/>
        <v>-</v>
      </c>
      <c r="V47" s="30">
        <v>0</v>
      </c>
      <c r="W47" s="24" t="s">
        <v>1226</v>
      </c>
      <c r="X47" s="30">
        <v>0</v>
      </c>
      <c r="Y47" s="24" t="s">
        <v>1226</v>
      </c>
      <c r="Z47" s="30">
        <v>0</v>
      </c>
      <c r="AA47" s="24" t="str">
        <f t="shared" si="4"/>
        <v>-</v>
      </c>
      <c r="AB47" s="64">
        <f t="shared" si="14"/>
        <v>0</v>
      </c>
      <c r="AC47" s="23" t="str">
        <f t="shared" si="5"/>
        <v>-</v>
      </c>
    </row>
    <row r="48" spans="1:29">
      <c r="A48" s="25"/>
      <c r="B48" s="25"/>
      <c r="C48" s="25"/>
      <c r="D48" s="25"/>
      <c r="E48" s="26" t="s">
        <v>222</v>
      </c>
      <c r="F48" s="28"/>
      <c r="G48" s="32" t="s">
        <v>355</v>
      </c>
      <c r="H48" s="20">
        <f t="shared" ref="H48:AB48" si="15">SUM(H49:H64)</f>
        <v>661619649</v>
      </c>
      <c r="I48" s="20">
        <f t="shared" si="15"/>
        <v>630027472</v>
      </c>
      <c r="J48" s="20">
        <f t="shared" si="15"/>
        <v>702206224</v>
      </c>
      <c r="K48" s="20">
        <f t="shared" si="15"/>
        <v>759201387</v>
      </c>
      <c r="L48" s="22">
        <f t="shared" si="8"/>
        <v>20.502901975042761</v>
      </c>
      <c r="M48" s="20">
        <f t="shared" si="15"/>
        <v>793352591</v>
      </c>
      <c r="N48" s="20">
        <f t="shared" si="15"/>
        <v>856498344</v>
      </c>
      <c r="O48" s="22">
        <f t="shared" si="0"/>
        <v>12.815698003986924</v>
      </c>
      <c r="P48" s="20">
        <f t="shared" si="15"/>
        <v>978615777</v>
      </c>
      <c r="Q48" s="20">
        <f t="shared" si="15"/>
        <v>941303815</v>
      </c>
      <c r="R48" s="22">
        <f t="shared" si="1"/>
        <v>9.9014168088105521</v>
      </c>
      <c r="S48" s="20">
        <f t="shared" si="15"/>
        <v>1030267315</v>
      </c>
      <c r="T48" s="20">
        <f t="shared" si="15"/>
        <v>296326169</v>
      </c>
      <c r="U48" s="23">
        <f t="shared" si="3"/>
        <v>9.4510931096141348</v>
      </c>
      <c r="V48" s="79">
        <v>1128893922</v>
      </c>
      <c r="W48" s="80">
        <v>9.5729142877836608</v>
      </c>
      <c r="X48" s="79">
        <v>1185907286</v>
      </c>
      <c r="Y48" s="80">
        <v>5.0503739004097383</v>
      </c>
      <c r="Z48" s="79">
        <v>1292755200</v>
      </c>
      <c r="AA48" s="24">
        <f t="shared" si="4"/>
        <v>9.0098033177949475</v>
      </c>
      <c r="AB48" s="63">
        <f t="shared" si="15"/>
        <v>0</v>
      </c>
      <c r="AC48" s="23">
        <f t="shared" si="5"/>
        <v>-100</v>
      </c>
    </row>
    <row r="49" spans="1:29">
      <c r="A49" s="25"/>
      <c r="B49" s="25"/>
      <c r="C49" s="25"/>
      <c r="D49" s="25"/>
      <c r="E49" s="25"/>
      <c r="F49" s="28" t="s">
        <v>493</v>
      </c>
      <c r="G49" s="29">
        <v>100</v>
      </c>
      <c r="H49" s="30">
        <v>661619649</v>
      </c>
      <c r="I49" s="30">
        <v>279224115</v>
      </c>
      <c r="J49" s="30">
        <v>702206224</v>
      </c>
      <c r="K49" s="30">
        <v>328245096</v>
      </c>
      <c r="L49" s="22">
        <f t="shared" si="8"/>
        <v>17.556141596151178</v>
      </c>
      <c r="M49" s="30">
        <v>793352591</v>
      </c>
      <c r="N49" s="30">
        <v>368678066</v>
      </c>
      <c r="O49" s="22">
        <f t="shared" si="0"/>
        <v>12.3179205090089</v>
      </c>
      <c r="P49" s="30">
        <v>978615777</v>
      </c>
      <c r="Q49" s="30">
        <v>401620847</v>
      </c>
      <c r="R49" s="22">
        <f t="shared" si="1"/>
        <v>8.9353785966751929</v>
      </c>
      <c r="S49" s="30">
        <v>1030267315</v>
      </c>
      <c r="T49" s="30">
        <v>157329755</v>
      </c>
      <c r="U49" s="23">
        <f t="shared" si="3"/>
        <v>156.52734978670071</v>
      </c>
      <c r="V49" s="89">
        <v>1128893922</v>
      </c>
      <c r="W49" s="90"/>
      <c r="X49" s="89">
        <v>1185907286</v>
      </c>
      <c r="Y49" s="90"/>
      <c r="Z49" s="89">
        <v>1292755200</v>
      </c>
      <c r="AA49" s="24"/>
      <c r="AB49" s="64"/>
      <c r="AC49" s="23">
        <f t="shared" si="5"/>
        <v>-100</v>
      </c>
    </row>
    <row r="50" spans="1:29">
      <c r="A50" s="25"/>
      <c r="B50" s="25"/>
      <c r="C50" s="25"/>
      <c r="D50" s="25"/>
      <c r="E50" s="25"/>
      <c r="F50" s="28" t="s">
        <v>494</v>
      </c>
      <c r="G50" s="29">
        <v>100</v>
      </c>
      <c r="H50" s="31">
        <v>0</v>
      </c>
      <c r="I50" s="30">
        <v>4027199</v>
      </c>
      <c r="J50" s="31">
        <v>0</v>
      </c>
      <c r="K50" s="30">
        <v>5378087</v>
      </c>
      <c r="L50" s="22">
        <f t="shared" si="8"/>
        <v>33.544108448576793</v>
      </c>
      <c r="M50" s="31">
        <v>0</v>
      </c>
      <c r="N50" s="30">
        <v>5021104</v>
      </c>
      <c r="O50" s="22">
        <f t="shared" si="0"/>
        <v>-6.6377319667755472</v>
      </c>
      <c r="P50" s="31">
        <v>0</v>
      </c>
      <c r="Q50" s="30">
        <v>5490130</v>
      </c>
      <c r="R50" s="22">
        <f t="shared" si="1"/>
        <v>9.34109311418365</v>
      </c>
      <c r="S50" s="31">
        <v>0</v>
      </c>
      <c r="T50" s="30">
        <v>1585341</v>
      </c>
      <c r="U50" s="23">
        <f t="shared" si="3"/>
        <v>-100</v>
      </c>
      <c r="V50" s="30">
        <v>0</v>
      </c>
      <c r="W50" s="24" t="s">
        <v>1226</v>
      </c>
      <c r="X50" s="30">
        <v>0</v>
      </c>
      <c r="Y50" s="24" t="s">
        <v>1226</v>
      </c>
      <c r="Z50" s="30">
        <v>0</v>
      </c>
      <c r="AA50" s="24" t="str">
        <f t="shared" si="4"/>
        <v>-</v>
      </c>
      <c r="AB50" s="64">
        <f t="shared" ref="AB50:AB64" si="16">Z50*$AB$3*$AB$4</f>
        <v>0</v>
      </c>
      <c r="AC50" s="23" t="str">
        <f t="shared" si="5"/>
        <v>-</v>
      </c>
    </row>
    <row r="51" spans="1:29">
      <c r="A51" s="25"/>
      <c r="B51" s="25"/>
      <c r="C51" s="25"/>
      <c r="D51" s="25"/>
      <c r="E51" s="25"/>
      <c r="F51" s="28" t="s">
        <v>495</v>
      </c>
      <c r="G51" s="29">
        <v>100</v>
      </c>
      <c r="H51" s="31">
        <v>0</v>
      </c>
      <c r="I51" s="30">
        <v>27965345</v>
      </c>
      <c r="J51" s="31">
        <v>0</v>
      </c>
      <c r="K51" s="30">
        <v>32838108</v>
      </c>
      <c r="L51" s="22">
        <f t="shared" si="8"/>
        <v>17.424290671186071</v>
      </c>
      <c r="M51" s="31">
        <v>0</v>
      </c>
      <c r="N51" s="30">
        <v>41553249</v>
      </c>
      <c r="O51" s="22">
        <f t="shared" si="0"/>
        <v>26.539717209042621</v>
      </c>
      <c r="P51" s="31">
        <v>0</v>
      </c>
      <c r="Q51" s="30">
        <v>50491256</v>
      </c>
      <c r="R51" s="22">
        <f t="shared" si="1"/>
        <v>21.509766901740932</v>
      </c>
      <c r="S51" s="31">
        <v>0</v>
      </c>
      <c r="T51" s="30">
        <v>19987008</v>
      </c>
      <c r="U51" s="23">
        <f t="shared" si="3"/>
        <v>-100</v>
      </c>
      <c r="V51" s="30">
        <v>0</v>
      </c>
      <c r="W51" s="24" t="s">
        <v>1226</v>
      </c>
      <c r="X51" s="30">
        <v>0</v>
      </c>
      <c r="Y51" s="24" t="s">
        <v>1226</v>
      </c>
      <c r="Z51" s="30">
        <v>0</v>
      </c>
      <c r="AA51" s="24" t="str">
        <f t="shared" si="4"/>
        <v>-</v>
      </c>
      <c r="AB51" s="64">
        <f t="shared" si="16"/>
        <v>0</v>
      </c>
      <c r="AC51" s="23" t="str">
        <f t="shared" si="5"/>
        <v>-</v>
      </c>
    </row>
    <row r="52" spans="1:29">
      <c r="A52" s="25"/>
      <c r="B52" s="25"/>
      <c r="C52" s="25"/>
      <c r="D52" s="25"/>
      <c r="E52" s="25"/>
      <c r="F52" s="28" t="s">
        <v>496</v>
      </c>
      <c r="G52" s="29">
        <v>100</v>
      </c>
      <c r="H52" s="31">
        <v>0</v>
      </c>
      <c r="I52" s="30">
        <v>3486043</v>
      </c>
      <c r="J52" s="31">
        <v>0</v>
      </c>
      <c r="K52" s="30">
        <v>2720556</v>
      </c>
      <c r="L52" s="22">
        <f t="shared" si="8"/>
        <v>-21.958621852914604</v>
      </c>
      <c r="M52" s="31">
        <v>0</v>
      </c>
      <c r="N52" s="30">
        <v>2673096</v>
      </c>
      <c r="O52" s="22">
        <f t="shared" si="0"/>
        <v>-1.7444963455999414</v>
      </c>
      <c r="P52" s="31">
        <v>0</v>
      </c>
      <c r="Q52" s="30">
        <v>2288699</v>
      </c>
      <c r="R52" s="22">
        <f t="shared" si="1"/>
        <v>-14.380216797301699</v>
      </c>
      <c r="S52" s="31">
        <v>0</v>
      </c>
      <c r="T52" s="30">
        <v>733069</v>
      </c>
      <c r="U52" s="23">
        <f t="shared" si="3"/>
        <v>-100</v>
      </c>
      <c r="V52" s="30">
        <v>0</v>
      </c>
      <c r="W52" s="24" t="s">
        <v>1226</v>
      </c>
      <c r="X52" s="30">
        <v>0</v>
      </c>
      <c r="Y52" s="24" t="s">
        <v>1226</v>
      </c>
      <c r="Z52" s="30">
        <v>0</v>
      </c>
      <c r="AA52" s="24" t="str">
        <f t="shared" si="4"/>
        <v>-</v>
      </c>
      <c r="AB52" s="64">
        <f t="shared" si="16"/>
        <v>0</v>
      </c>
      <c r="AC52" s="23" t="str">
        <f t="shared" si="5"/>
        <v>-</v>
      </c>
    </row>
    <row r="53" spans="1:29">
      <c r="A53" s="25"/>
      <c r="B53" s="25"/>
      <c r="C53" s="25"/>
      <c r="D53" s="25"/>
      <c r="E53" s="25"/>
      <c r="F53" s="28" t="s">
        <v>497</v>
      </c>
      <c r="G53" s="29">
        <v>100</v>
      </c>
      <c r="H53" s="31">
        <v>0</v>
      </c>
      <c r="I53" s="30">
        <v>1411619</v>
      </c>
      <c r="J53" s="31">
        <v>0</v>
      </c>
      <c r="K53" s="30">
        <v>292573</v>
      </c>
      <c r="L53" s="22">
        <f t="shared" si="8"/>
        <v>-79.273940064564158</v>
      </c>
      <c r="M53" s="31">
        <v>0</v>
      </c>
      <c r="N53" s="30">
        <v>398936</v>
      </c>
      <c r="O53" s="22">
        <f t="shared" si="0"/>
        <v>36.35434575302574</v>
      </c>
      <c r="P53" s="31">
        <v>0</v>
      </c>
      <c r="Q53" s="30">
        <v>339323</v>
      </c>
      <c r="R53" s="22">
        <f t="shared" si="1"/>
        <v>-14.942998375679309</v>
      </c>
      <c r="S53" s="31">
        <v>0</v>
      </c>
      <c r="T53" s="30">
        <v>102154</v>
      </c>
      <c r="U53" s="23">
        <f t="shared" si="3"/>
        <v>-100</v>
      </c>
      <c r="V53" s="30">
        <v>0</v>
      </c>
      <c r="W53" s="24" t="s">
        <v>1226</v>
      </c>
      <c r="X53" s="30">
        <v>0</v>
      </c>
      <c r="Y53" s="24" t="s">
        <v>1226</v>
      </c>
      <c r="Z53" s="30">
        <v>0</v>
      </c>
      <c r="AA53" s="24" t="str">
        <f t="shared" si="4"/>
        <v>-</v>
      </c>
      <c r="AB53" s="64">
        <f t="shared" si="16"/>
        <v>0</v>
      </c>
      <c r="AC53" s="23" t="str">
        <f t="shared" si="5"/>
        <v>-</v>
      </c>
    </row>
    <row r="54" spans="1:29">
      <c r="A54" s="25"/>
      <c r="B54" s="25"/>
      <c r="C54" s="25"/>
      <c r="D54" s="25"/>
      <c r="E54" s="25"/>
      <c r="F54" s="28" t="s">
        <v>498</v>
      </c>
      <c r="G54" s="29">
        <v>100</v>
      </c>
      <c r="H54" s="31">
        <v>0</v>
      </c>
      <c r="I54" s="30">
        <v>114355399</v>
      </c>
      <c r="J54" s="31">
        <v>0</v>
      </c>
      <c r="K54" s="30">
        <v>145658462</v>
      </c>
      <c r="L54" s="22">
        <f t="shared" si="8"/>
        <v>27.373489379368962</v>
      </c>
      <c r="M54" s="31">
        <v>0</v>
      </c>
      <c r="N54" s="30">
        <v>174309145</v>
      </c>
      <c r="O54" s="22">
        <f t="shared" si="0"/>
        <v>19.669768997011644</v>
      </c>
      <c r="P54" s="31">
        <v>0</v>
      </c>
      <c r="Q54" s="30">
        <v>202502388</v>
      </c>
      <c r="R54" s="22">
        <f t="shared" si="1"/>
        <v>16.174276455776322</v>
      </c>
      <c r="S54" s="31">
        <v>0</v>
      </c>
      <c r="T54" s="30">
        <v>71796340</v>
      </c>
      <c r="U54" s="23">
        <f t="shared" si="3"/>
        <v>-100</v>
      </c>
      <c r="V54" s="30">
        <v>0</v>
      </c>
      <c r="W54" s="24" t="s">
        <v>1226</v>
      </c>
      <c r="X54" s="30">
        <v>0</v>
      </c>
      <c r="Y54" s="24" t="s">
        <v>1226</v>
      </c>
      <c r="Z54" s="30">
        <v>0</v>
      </c>
      <c r="AA54" s="24" t="str">
        <f t="shared" si="4"/>
        <v>-</v>
      </c>
      <c r="AB54" s="64">
        <f t="shared" si="16"/>
        <v>0</v>
      </c>
      <c r="AC54" s="23" t="str">
        <f t="shared" si="5"/>
        <v>-</v>
      </c>
    </row>
    <row r="55" spans="1:29">
      <c r="A55" s="25"/>
      <c r="B55" s="25"/>
      <c r="C55" s="25"/>
      <c r="D55" s="25"/>
      <c r="E55" s="25"/>
      <c r="F55" s="28" t="s">
        <v>499</v>
      </c>
      <c r="G55" s="29">
        <v>100</v>
      </c>
      <c r="H55" s="31">
        <v>0</v>
      </c>
      <c r="I55" s="30">
        <v>56627</v>
      </c>
      <c r="J55" s="31">
        <v>0</v>
      </c>
      <c r="K55" s="30">
        <v>9173</v>
      </c>
      <c r="L55" s="22">
        <f t="shared" si="8"/>
        <v>-83.801013650731988</v>
      </c>
      <c r="M55" s="31"/>
      <c r="N55" s="31"/>
      <c r="O55" s="22">
        <f t="shared" si="0"/>
        <v>-100</v>
      </c>
      <c r="P55" s="31"/>
      <c r="Q55" s="31"/>
      <c r="R55" s="22" t="str">
        <f t="shared" si="1"/>
        <v>-</v>
      </c>
      <c r="S55" s="31"/>
      <c r="T55" s="31"/>
      <c r="U55" s="23" t="str">
        <f t="shared" si="3"/>
        <v>-</v>
      </c>
      <c r="V55" s="30">
        <v>0</v>
      </c>
      <c r="W55" s="24" t="s">
        <v>1226</v>
      </c>
      <c r="X55" s="30">
        <v>0</v>
      </c>
      <c r="Y55" s="24" t="s">
        <v>1226</v>
      </c>
      <c r="Z55" s="30">
        <v>0</v>
      </c>
      <c r="AA55" s="24" t="str">
        <f t="shared" si="4"/>
        <v>-</v>
      </c>
      <c r="AB55" s="64">
        <f t="shared" si="16"/>
        <v>0</v>
      </c>
      <c r="AC55" s="23" t="str">
        <f t="shared" si="5"/>
        <v>-</v>
      </c>
    </row>
    <row r="56" spans="1:29">
      <c r="A56" s="25"/>
      <c r="B56" s="25"/>
      <c r="C56" s="25"/>
      <c r="D56" s="25"/>
      <c r="E56" s="25"/>
      <c r="F56" s="28" t="s">
        <v>500</v>
      </c>
      <c r="G56" s="29">
        <v>100</v>
      </c>
      <c r="H56" s="31">
        <v>0</v>
      </c>
      <c r="I56" s="30">
        <v>4683</v>
      </c>
      <c r="J56" s="31">
        <v>0</v>
      </c>
      <c r="K56" s="30">
        <v>2383</v>
      </c>
      <c r="L56" s="22">
        <f t="shared" si="8"/>
        <v>-49.113815929959429</v>
      </c>
      <c r="M56" s="31"/>
      <c r="N56" s="31"/>
      <c r="O56" s="22">
        <f t="shared" si="0"/>
        <v>-100</v>
      </c>
      <c r="P56" s="31"/>
      <c r="Q56" s="31"/>
      <c r="R56" s="22" t="str">
        <f t="shared" si="1"/>
        <v>-</v>
      </c>
      <c r="S56" s="31">
        <v>0</v>
      </c>
      <c r="T56" s="30">
        <v>143867</v>
      </c>
      <c r="U56" s="23" t="str">
        <f t="shared" si="3"/>
        <v>-</v>
      </c>
      <c r="V56" s="30">
        <v>0</v>
      </c>
      <c r="W56" s="24" t="s">
        <v>1226</v>
      </c>
      <c r="X56" s="30">
        <v>0</v>
      </c>
      <c r="Y56" s="24" t="s">
        <v>1226</v>
      </c>
      <c r="Z56" s="30">
        <v>0</v>
      </c>
      <c r="AA56" s="24" t="str">
        <f t="shared" si="4"/>
        <v>-</v>
      </c>
      <c r="AB56" s="64">
        <f t="shared" si="16"/>
        <v>0</v>
      </c>
      <c r="AC56" s="23" t="str">
        <f t="shared" si="5"/>
        <v>-</v>
      </c>
    </row>
    <row r="57" spans="1:29">
      <c r="A57" s="25"/>
      <c r="B57" s="25"/>
      <c r="C57" s="25"/>
      <c r="D57" s="25"/>
      <c r="E57" s="25"/>
      <c r="F57" s="28" t="s">
        <v>501</v>
      </c>
      <c r="G57" s="29">
        <v>100</v>
      </c>
      <c r="H57" s="31"/>
      <c r="I57" s="31"/>
      <c r="J57" s="31"/>
      <c r="K57" s="31"/>
      <c r="L57" s="22" t="str">
        <f t="shared" si="8"/>
        <v>-</v>
      </c>
      <c r="M57" s="31"/>
      <c r="N57" s="31"/>
      <c r="O57" s="22" t="str">
        <f t="shared" si="0"/>
        <v>-</v>
      </c>
      <c r="P57" s="31">
        <v>0</v>
      </c>
      <c r="Q57" s="30">
        <v>-3535</v>
      </c>
      <c r="R57" s="22" t="str">
        <f t="shared" si="1"/>
        <v>-</v>
      </c>
      <c r="S57" s="31"/>
      <c r="T57" s="31"/>
      <c r="U57" s="23">
        <f t="shared" si="3"/>
        <v>-100</v>
      </c>
      <c r="V57" s="30">
        <v>0</v>
      </c>
      <c r="W57" s="24" t="s">
        <v>1226</v>
      </c>
      <c r="X57" s="30">
        <v>0</v>
      </c>
      <c r="Y57" s="24" t="s">
        <v>1226</v>
      </c>
      <c r="Z57" s="30">
        <v>0</v>
      </c>
      <c r="AA57" s="24" t="str">
        <f t="shared" si="4"/>
        <v>-</v>
      </c>
      <c r="AB57" s="64">
        <f t="shared" si="16"/>
        <v>0</v>
      </c>
      <c r="AC57" s="23" t="str">
        <f t="shared" si="5"/>
        <v>-</v>
      </c>
    </row>
    <row r="58" spans="1:29">
      <c r="A58" s="25"/>
      <c r="B58" s="25"/>
      <c r="C58" s="25"/>
      <c r="D58" s="25"/>
      <c r="E58" s="25"/>
      <c r="F58" s="28" t="s">
        <v>502</v>
      </c>
      <c r="G58" s="29">
        <v>100</v>
      </c>
      <c r="H58" s="31">
        <v>0</v>
      </c>
      <c r="I58" s="30">
        <v>66326132</v>
      </c>
      <c r="J58" s="31">
        <v>0</v>
      </c>
      <c r="K58" s="30">
        <v>84951913</v>
      </c>
      <c r="L58" s="22">
        <f t="shared" si="8"/>
        <v>28.082115507655402</v>
      </c>
      <c r="M58" s="31">
        <v>0</v>
      </c>
      <c r="N58" s="30">
        <v>80190253</v>
      </c>
      <c r="O58" s="22">
        <f t="shared" si="0"/>
        <v>-5.6051239246372262</v>
      </c>
      <c r="P58" s="31">
        <v>0</v>
      </c>
      <c r="Q58" s="30">
        <v>79317082</v>
      </c>
      <c r="R58" s="22">
        <f t="shared" si="1"/>
        <v>-1.0888742301386714</v>
      </c>
      <c r="S58" s="31">
        <v>0</v>
      </c>
      <c r="T58" s="30">
        <v>24059842</v>
      </c>
      <c r="U58" s="23">
        <f t="shared" si="3"/>
        <v>-100</v>
      </c>
      <c r="V58" s="30">
        <v>0</v>
      </c>
      <c r="W58" s="24" t="s">
        <v>1226</v>
      </c>
      <c r="X58" s="30">
        <v>0</v>
      </c>
      <c r="Y58" s="24" t="s">
        <v>1226</v>
      </c>
      <c r="Z58" s="30">
        <v>0</v>
      </c>
      <c r="AA58" s="24" t="str">
        <f t="shared" si="4"/>
        <v>-</v>
      </c>
      <c r="AB58" s="64">
        <f t="shared" si="16"/>
        <v>0</v>
      </c>
      <c r="AC58" s="23" t="str">
        <f t="shared" si="5"/>
        <v>-</v>
      </c>
    </row>
    <row r="59" spans="1:29">
      <c r="A59" s="25"/>
      <c r="B59" s="25"/>
      <c r="C59" s="25"/>
      <c r="D59" s="25"/>
      <c r="E59" s="25"/>
      <c r="F59" s="28" t="s">
        <v>502</v>
      </c>
      <c r="G59" s="29">
        <v>432</v>
      </c>
      <c r="H59" s="31"/>
      <c r="I59" s="31"/>
      <c r="J59" s="31"/>
      <c r="K59" s="31"/>
      <c r="L59" s="22" t="str">
        <f t="shared" si="8"/>
        <v>-</v>
      </c>
      <c r="M59" s="31"/>
      <c r="N59" s="31"/>
      <c r="O59" s="22" t="str">
        <f t="shared" si="0"/>
        <v>-</v>
      </c>
      <c r="P59" s="31">
        <v>0</v>
      </c>
      <c r="Q59" s="30">
        <v>3535</v>
      </c>
      <c r="R59" s="22" t="str">
        <f t="shared" si="1"/>
        <v>-</v>
      </c>
      <c r="S59" s="31"/>
      <c r="T59" s="31"/>
      <c r="U59" s="23">
        <f t="shared" si="3"/>
        <v>-100</v>
      </c>
      <c r="V59" s="30">
        <v>0</v>
      </c>
      <c r="W59" s="24" t="s">
        <v>1226</v>
      </c>
      <c r="X59" s="30">
        <v>0</v>
      </c>
      <c r="Y59" s="24" t="s">
        <v>1226</v>
      </c>
      <c r="Z59" s="30">
        <v>0</v>
      </c>
      <c r="AA59" s="24" t="str">
        <f t="shared" si="4"/>
        <v>-</v>
      </c>
      <c r="AB59" s="64">
        <f t="shared" si="16"/>
        <v>0</v>
      </c>
      <c r="AC59" s="23" t="str">
        <f t="shared" si="5"/>
        <v>-</v>
      </c>
    </row>
    <row r="60" spans="1:29">
      <c r="A60" s="25"/>
      <c r="B60" s="25"/>
      <c r="C60" s="25"/>
      <c r="D60" s="25"/>
      <c r="E60" s="25"/>
      <c r="F60" s="28" t="s">
        <v>503</v>
      </c>
      <c r="G60" s="29">
        <v>100</v>
      </c>
      <c r="H60" s="31">
        <v>0</v>
      </c>
      <c r="I60" s="30">
        <v>125648152</v>
      </c>
      <c r="J60" s="31">
        <v>0</v>
      </c>
      <c r="K60" s="30">
        <v>151685748</v>
      </c>
      <c r="L60" s="22">
        <f t="shared" si="8"/>
        <v>20.722625510640214</v>
      </c>
      <c r="M60" s="31">
        <v>0</v>
      </c>
      <c r="N60" s="30">
        <v>175079641</v>
      </c>
      <c r="O60" s="22">
        <f t="shared" si="0"/>
        <v>15.42260450203932</v>
      </c>
      <c r="P60" s="31">
        <v>0</v>
      </c>
      <c r="Q60" s="30">
        <v>188777864</v>
      </c>
      <c r="R60" s="22">
        <f t="shared" si="1"/>
        <v>7.8239953667714133</v>
      </c>
      <c r="S60" s="31">
        <v>0</v>
      </c>
      <c r="T60" s="30">
        <v>16621595</v>
      </c>
      <c r="U60" s="23">
        <f t="shared" si="3"/>
        <v>-100</v>
      </c>
      <c r="V60" s="30">
        <v>0</v>
      </c>
      <c r="W60" s="24" t="s">
        <v>1226</v>
      </c>
      <c r="X60" s="30">
        <v>0</v>
      </c>
      <c r="Y60" s="24" t="s">
        <v>1226</v>
      </c>
      <c r="Z60" s="30">
        <v>0</v>
      </c>
      <c r="AA60" s="24" t="str">
        <f t="shared" si="4"/>
        <v>-</v>
      </c>
      <c r="AB60" s="64">
        <f t="shared" si="16"/>
        <v>0</v>
      </c>
      <c r="AC60" s="23" t="str">
        <f t="shared" si="5"/>
        <v>-</v>
      </c>
    </row>
    <row r="61" spans="1:29">
      <c r="A61" s="25"/>
      <c r="B61" s="25"/>
      <c r="C61" s="25"/>
      <c r="D61" s="25"/>
      <c r="E61" s="25"/>
      <c r="F61" s="28" t="s">
        <v>504</v>
      </c>
      <c r="G61" s="29">
        <v>100</v>
      </c>
      <c r="H61" s="31">
        <v>0</v>
      </c>
      <c r="I61" s="30">
        <v>1547</v>
      </c>
      <c r="J61" s="31">
        <v>0</v>
      </c>
      <c r="K61" s="30">
        <v>5097</v>
      </c>
      <c r="L61" s="22">
        <f t="shared" si="8"/>
        <v>229.47640594699419</v>
      </c>
      <c r="M61" s="31">
        <v>0</v>
      </c>
      <c r="N61" s="30">
        <v>1197</v>
      </c>
      <c r="O61" s="22">
        <f t="shared" si="0"/>
        <v>-76.515597410241313</v>
      </c>
      <c r="P61" s="31">
        <v>0</v>
      </c>
      <c r="Q61" s="30">
        <v>32993</v>
      </c>
      <c r="R61" s="22">
        <f t="shared" si="1"/>
        <v>2656.3074352548037</v>
      </c>
      <c r="S61" s="31">
        <v>0</v>
      </c>
      <c r="T61" s="30">
        <v>8192</v>
      </c>
      <c r="U61" s="23">
        <f t="shared" si="3"/>
        <v>-100</v>
      </c>
      <c r="V61" s="30">
        <v>0</v>
      </c>
      <c r="W61" s="24" t="s">
        <v>1226</v>
      </c>
      <c r="X61" s="30">
        <v>0</v>
      </c>
      <c r="Y61" s="24" t="s">
        <v>1226</v>
      </c>
      <c r="Z61" s="30">
        <v>0</v>
      </c>
      <c r="AA61" s="24" t="str">
        <f t="shared" si="4"/>
        <v>-</v>
      </c>
      <c r="AB61" s="64">
        <f t="shared" si="16"/>
        <v>0</v>
      </c>
      <c r="AC61" s="23" t="str">
        <f t="shared" si="5"/>
        <v>-</v>
      </c>
    </row>
    <row r="62" spans="1:29">
      <c r="A62" s="25"/>
      <c r="B62" s="25"/>
      <c r="C62" s="25"/>
      <c r="D62" s="25"/>
      <c r="E62" s="25"/>
      <c r="F62" s="28" t="s">
        <v>505</v>
      </c>
      <c r="G62" s="29">
        <v>100</v>
      </c>
      <c r="H62" s="31">
        <v>0</v>
      </c>
      <c r="I62" s="30">
        <v>1130992</v>
      </c>
      <c r="J62" s="31">
        <v>0</v>
      </c>
      <c r="K62" s="30">
        <v>910079</v>
      </c>
      <c r="L62" s="22">
        <f t="shared" si="8"/>
        <v>-19.532675739527789</v>
      </c>
      <c r="M62" s="31">
        <v>0</v>
      </c>
      <c r="N62" s="30">
        <v>650691</v>
      </c>
      <c r="O62" s="22">
        <f t="shared" si="0"/>
        <v>-28.501701500638958</v>
      </c>
      <c r="P62" s="31">
        <v>0</v>
      </c>
      <c r="Q62" s="30">
        <v>344753</v>
      </c>
      <c r="R62" s="22">
        <f t="shared" si="1"/>
        <v>-47.017401500866008</v>
      </c>
      <c r="S62" s="31">
        <v>0</v>
      </c>
      <c r="T62" s="30">
        <v>325720</v>
      </c>
      <c r="U62" s="23">
        <f t="shared" si="3"/>
        <v>-100</v>
      </c>
      <c r="V62" s="30">
        <v>0</v>
      </c>
      <c r="W62" s="24" t="s">
        <v>1226</v>
      </c>
      <c r="X62" s="30">
        <v>0</v>
      </c>
      <c r="Y62" s="24" t="s">
        <v>1226</v>
      </c>
      <c r="Z62" s="30">
        <v>0</v>
      </c>
      <c r="AA62" s="24" t="str">
        <f t="shared" si="4"/>
        <v>-</v>
      </c>
      <c r="AB62" s="64">
        <f t="shared" si="16"/>
        <v>0</v>
      </c>
      <c r="AC62" s="23" t="str">
        <f t="shared" si="5"/>
        <v>-</v>
      </c>
    </row>
    <row r="63" spans="1:29">
      <c r="A63" s="25"/>
      <c r="B63" s="25"/>
      <c r="C63" s="25"/>
      <c r="D63" s="25"/>
      <c r="E63" s="25"/>
      <c r="F63" s="28" t="s">
        <v>506</v>
      </c>
      <c r="G63" s="29">
        <v>100</v>
      </c>
      <c r="H63" s="31">
        <v>0</v>
      </c>
      <c r="I63" s="30">
        <v>1416166</v>
      </c>
      <c r="J63" s="31">
        <v>0</v>
      </c>
      <c r="K63" s="30">
        <v>10240</v>
      </c>
      <c r="L63" s="22">
        <f t="shared" si="8"/>
        <v>-99.276920925936651</v>
      </c>
      <c r="M63" s="31">
        <v>0</v>
      </c>
      <c r="N63" s="30">
        <v>186977</v>
      </c>
      <c r="O63" s="22">
        <f t="shared" si="0"/>
        <v>1725.947265625</v>
      </c>
      <c r="P63" s="31">
        <v>0</v>
      </c>
      <c r="Q63" s="30">
        <v>869910</v>
      </c>
      <c r="R63" s="22">
        <f t="shared" si="1"/>
        <v>365.24973659861911</v>
      </c>
      <c r="S63" s="31">
        <v>0</v>
      </c>
      <c r="T63" s="30">
        <v>241347</v>
      </c>
      <c r="U63" s="23">
        <f t="shared" si="3"/>
        <v>-100</v>
      </c>
      <c r="V63" s="30">
        <v>0</v>
      </c>
      <c r="W63" s="24" t="s">
        <v>1226</v>
      </c>
      <c r="X63" s="30">
        <v>0</v>
      </c>
      <c r="Y63" s="24" t="s">
        <v>1226</v>
      </c>
      <c r="Z63" s="30">
        <v>0</v>
      </c>
      <c r="AA63" s="24" t="str">
        <f t="shared" si="4"/>
        <v>-</v>
      </c>
      <c r="AB63" s="64">
        <f t="shared" si="16"/>
        <v>0</v>
      </c>
      <c r="AC63" s="23" t="str">
        <f t="shared" si="5"/>
        <v>-</v>
      </c>
    </row>
    <row r="64" spans="1:29">
      <c r="A64" s="25"/>
      <c r="B64" s="25"/>
      <c r="C64" s="25"/>
      <c r="D64" s="25"/>
      <c r="E64" s="25"/>
      <c r="F64" s="28" t="s">
        <v>507</v>
      </c>
      <c r="G64" s="29">
        <v>100</v>
      </c>
      <c r="H64" s="31">
        <v>0</v>
      </c>
      <c r="I64" s="30">
        <v>4973453</v>
      </c>
      <c r="J64" s="31">
        <v>0</v>
      </c>
      <c r="K64" s="30">
        <v>6493872</v>
      </c>
      <c r="L64" s="22">
        <f t="shared" si="8"/>
        <v>30.570692032276156</v>
      </c>
      <c r="M64" s="31">
        <v>0</v>
      </c>
      <c r="N64" s="30">
        <v>7755989</v>
      </c>
      <c r="O64" s="22">
        <f t="shared" si="0"/>
        <v>19.435507814136173</v>
      </c>
      <c r="P64" s="31">
        <v>0</v>
      </c>
      <c r="Q64" s="30">
        <v>9228570</v>
      </c>
      <c r="R64" s="22">
        <f t="shared" si="1"/>
        <v>18.986372982220573</v>
      </c>
      <c r="S64" s="31">
        <v>0</v>
      </c>
      <c r="T64" s="30">
        <v>3391939</v>
      </c>
      <c r="U64" s="23">
        <f t="shared" si="3"/>
        <v>-100</v>
      </c>
      <c r="V64" s="30">
        <v>0</v>
      </c>
      <c r="W64" s="24" t="s">
        <v>1226</v>
      </c>
      <c r="X64" s="30">
        <v>0</v>
      </c>
      <c r="Y64" s="24" t="s">
        <v>1226</v>
      </c>
      <c r="Z64" s="30">
        <v>0</v>
      </c>
      <c r="AA64" s="24" t="str">
        <f t="shared" si="4"/>
        <v>-</v>
      </c>
      <c r="AB64" s="64">
        <f t="shared" si="16"/>
        <v>0</v>
      </c>
      <c r="AC64" s="23" t="str">
        <f t="shared" si="5"/>
        <v>-</v>
      </c>
    </row>
    <row r="65" spans="1:29">
      <c r="A65" s="25"/>
      <c r="B65" s="25"/>
      <c r="C65" s="25"/>
      <c r="D65" s="25"/>
      <c r="E65" s="26" t="s">
        <v>223</v>
      </c>
      <c r="F65" s="28"/>
      <c r="G65" s="32" t="s">
        <v>355</v>
      </c>
      <c r="H65" s="20">
        <f t="shared" ref="H65:AB65" si="17">SUM(H66:H72)</f>
        <v>93786727</v>
      </c>
      <c r="I65" s="20">
        <f t="shared" si="17"/>
        <v>111149317</v>
      </c>
      <c r="J65" s="20">
        <f t="shared" si="17"/>
        <v>106536130</v>
      </c>
      <c r="K65" s="20">
        <f t="shared" si="17"/>
        <v>149804618</v>
      </c>
      <c r="L65" s="22">
        <f t="shared" si="8"/>
        <v>34.777812444857403</v>
      </c>
      <c r="M65" s="20">
        <f t="shared" si="17"/>
        <v>127730838</v>
      </c>
      <c r="N65" s="20">
        <f t="shared" si="17"/>
        <v>193124530</v>
      </c>
      <c r="O65" s="22">
        <f t="shared" si="0"/>
        <v>28.917607867068568</v>
      </c>
      <c r="P65" s="20">
        <f t="shared" si="17"/>
        <v>158335390</v>
      </c>
      <c r="Q65" s="20">
        <f t="shared" si="17"/>
        <v>221398846</v>
      </c>
      <c r="R65" s="22">
        <f t="shared" si="1"/>
        <v>14.640458154124687</v>
      </c>
      <c r="S65" s="20">
        <f t="shared" si="17"/>
        <v>296414563</v>
      </c>
      <c r="T65" s="20">
        <f t="shared" si="17"/>
        <v>76627191</v>
      </c>
      <c r="U65" s="23">
        <f t="shared" si="3"/>
        <v>33.882614275234289</v>
      </c>
      <c r="V65" s="79">
        <v>341720997</v>
      </c>
      <c r="W65" s="80">
        <v>15.284820536972063</v>
      </c>
      <c r="X65" s="79">
        <v>383783598</v>
      </c>
      <c r="Y65" s="80">
        <v>12.309047839983918</v>
      </c>
      <c r="Z65" s="79">
        <v>428168235</v>
      </c>
      <c r="AA65" s="24">
        <f t="shared" si="4"/>
        <v>11.56501664774116</v>
      </c>
      <c r="AB65" s="63">
        <f t="shared" si="17"/>
        <v>0</v>
      </c>
      <c r="AC65" s="23">
        <f t="shared" si="5"/>
        <v>-100</v>
      </c>
    </row>
    <row r="66" spans="1:29">
      <c r="A66" s="25"/>
      <c r="B66" s="25"/>
      <c r="C66" s="25"/>
      <c r="D66" s="25"/>
      <c r="E66" s="25"/>
      <c r="F66" s="28" t="s">
        <v>508</v>
      </c>
      <c r="G66" s="29">
        <v>100</v>
      </c>
      <c r="H66" s="31">
        <v>0</v>
      </c>
      <c r="I66" s="30">
        <v>10754</v>
      </c>
      <c r="J66" s="31">
        <v>0</v>
      </c>
      <c r="K66" s="30">
        <v>6430</v>
      </c>
      <c r="L66" s="22">
        <f t="shared" si="8"/>
        <v>-40.208294588060255</v>
      </c>
      <c r="M66" s="31">
        <v>0</v>
      </c>
      <c r="N66" s="30">
        <v>3007</v>
      </c>
      <c r="O66" s="22">
        <f t="shared" si="0"/>
        <v>-53.234836702954894</v>
      </c>
      <c r="P66" s="30">
        <v>158335390</v>
      </c>
      <c r="Q66" s="30">
        <v>1288</v>
      </c>
      <c r="R66" s="22">
        <f t="shared" si="1"/>
        <v>-57.166611240438975</v>
      </c>
      <c r="S66" s="30">
        <v>296414563</v>
      </c>
      <c r="T66" s="31">
        <v>300</v>
      </c>
      <c r="U66" s="23">
        <f t="shared" si="3"/>
        <v>23013453.027950313</v>
      </c>
      <c r="V66" s="89">
        <v>341720997</v>
      </c>
      <c r="W66" s="90"/>
      <c r="X66" s="89">
        <v>383783598</v>
      </c>
      <c r="Y66" s="90"/>
      <c r="Z66" s="89">
        <v>428168235</v>
      </c>
      <c r="AA66" s="24"/>
      <c r="AB66" s="64"/>
      <c r="AC66" s="23">
        <f t="shared" si="5"/>
        <v>-100</v>
      </c>
    </row>
    <row r="67" spans="1:29">
      <c r="A67" s="25"/>
      <c r="B67" s="25"/>
      <c r="C67" s="25"/>
      <c r="D67" s="25"/>
      <c r="E67" s="25"/>
      <c r="F67" s="28" t="s">
        <v>509</v>
      </c>
      <c r="G67" s="29">
        <v>100</v>
      </c>
      <c r="H67" s="31">
        <v>0</v>
      </c>
      <c r="I67" s="30">
        <v>36689</v>
      </c>
      <c r="J67" s="31">
        <v>0</v>
      </c>
      <c r="K67" s="30">
        <v>96704</v>
      </c>
      <c r="L67" s="22">
        <f t="shared" si="8"/>
        <v>163.57763907438198</v>
      </c>
      <c r="M67" s="31">
        <v>0</v>
      </c>
      <c r="N67" s="30">
        <v>73835</v>
      </c>
      <c r="O67" s="22">
        <f t="shared" si="0"/>
        <v>-23.648453011250822</v>
      </c>
      <c r="P67" s="31">
        <v>0</v>
      </c>
      <c r="Q67" s="30">
        <v>423840</v>
      </c>
      <c r="R67" s="22">
        <f t="shared" si="1"/>
        <v>474.03670346041849</v>
      </c>
      <c r="S67" s="31">
        <v>0</v>
      </c>
      <c r="T67" s="30">
        <v>79285</v>
      </c>
      <c r="U67" s="23">
        <f t="shared" si="3"/>
        <v>-100</v>
      </c>
      <c r="V67" s="30">
        <v>0</v>
      </c>
      <c r="W67" s="24" t="s">
        <v>1226</v>
      </c>
      <c r="X67" s="30">
        <v>0</v>
      </c>
      <c r="Y67" s="24" t="s">
        <v>1226</v>
      </c>
      <c r="Z67" s="30">
        <v>0</v>
      </c>
      <c r="AA67" s="24" t="str">
        <f t="shared" si="4"/>
        <v>-</v>
      </c>
      <c r="AB67" s="64">
        <f t="shared" ref="AB67:AB72" si="18">Z67*$AB$3*$AB$4</f>
        <v>0</v>
      </c>
      <c r="AC67" s="23" t="str">
        <f t="shared" si="5"/>
        <v>-</v>
      </c>
    </row>
    <row r="68" spans="1:29">
      <c r="A68" s="25"/>
      <c r="B68" s="25"/>
      <c r="C68" s="25"/>
      <c r="D68" s="25"/>
      <c r="E68" s="25"/>
      <c r="F68" s="28" t="s">
        <v>510</v>
      </c>
      <c r="G68" s="29">
        <v>100</v>
      </c>
      <c r="H68" s="31">
        <v>0</v>
      </c>
      <c r="I68" s="30">
        <v>1822968</v>
      </c>
      <c r="J68" s="31">
        <v>0</v>
      </c>
      <c r="K68" s="30">
        <v>1775425</v>
      </c>
      <c r="L68" s="22">
        <f t="shared" si="8"/>
        <v>-2.6079997015855554</v>
      </c>
      <c r="M68" s="31">
        <v>0</v>
      </c>
      <c r="N68" s="30">
        <v>1826210</v>
      </c>
      <c r="O68" s="22">
        <f t="shared" si="0"/>
        <v>2.8604418660320761</v>
      </c>
      <c r="P68" s="31">
        <v>0</v>
      </c>
      <c r="Q68" s="30">
        <v>2003992</v>
      </c>
      <c r="R68" s="22">
        <f t="shared" si="1"/>
        <v>9.7350249971251941</v>
      </c>
      <c r="S68" s="31">
        <v>0</v>
      </c>
      <c r="T68" s="30">
        <v>705243</v>
      </c>
      <c r="U68" s="23">
        <f t="shared" si="3"/>
        <v>-100</v>
      </c>
      <c r="V68" s="30">
        <v>0</v>
      </c>
      <c r="W68" s="24" t="s">
        <v>1226</v>
      </c>
      <c r="X68" s="30">
        <v>0</v>
      </c>
      <c r="Y68" s="24" t="s">
        <v>1226</v>
      </c>
      <c r="Z68" s="30">
        <v>0</v>
      </c>
      <c r="AA68" s="24" t="str">
        <f t="shared" si="4"/>
        <v>-</v>
      </c>
      <c r="AB68" s="64">
        <f t="shared" si="18"/>
        <v>0</v>
      </c>
      <c r="AC68" s="23" t="str">
        <f t="shared" si="5"/>
        <v>-</v>
      </c>
    </row>
    <row r="69" spans="1:29">
      <c r="A69" s="25"/>
      <c r="B69" s="25"/>
      <c r="C69" s="25"/>
      <c r="D69" s="25"/>
      <c r="E69" s="25"/>
      <c r="F69" s="28" t="s">
        <v>511</v>
      </c>
      <c r="G69" s="29">
        <v>100</v>
      </c>
      <c r="H69" s="31">
        <v>0</v>
      </c>
      <c r="I69" s="31">
        <v>145</v>
      </c>
      <c r="J69" s="31"/>
      <c r="K69" s="31"/>
      <c r="L69" s="22">
        <f t="shared" si="8"/>
        <v>-100</v>
      </c>
      <c r="M69" s="31"/>
      <c r="N69" s="31"/>
      <c r="O69" s="22" t="str">
        <f t="shared" si="0"/>
        <v>-</v>
      </c>
      <c r="P69" s="31"/>
      <c r="Q69" s="31"/>
      <c r="R69" s="22" t="str">
        <f t="shared" si="1"/>
        <v>-</v>
      </c>
      <c r="S69" s="31"/>
      <c r="T69" s="31"/>
      <c r="U69" s="23" t="str">
        <f t="shared" si="3"/>
        <v>-</v>
      </c>
      <c r="V69" s="30">
        <v>0</v>
      </c>
      <c r="W69" s="24" t="s">
        <v>1226</v>
      </c>
      <c r="X69" s="30">
        <v>0</v>
      </c>
      <c r="Y69" s="24" t="s">
        <v>1226</v>
      </c>
      <c r="Z69" s="30">
        <v>0</v>
      </c>
      <c r="AA69" s="24" t="str">
        <f t="shared" si="4"/>
        <v>-</v>
      </c>
      <c r="AB69" s="64">
        <f t="shared" si="18"/>
        <v>0</v>
      </c>
      <c r="AC69" s="23" t="str">
        <f t="shared" si="5"/>
        <v>-</v>
      </c>
    </row>
    <row r="70" spans="1:29">
      <c r="A70" s="25"/>
      <c r="B70" s="25"/>
      <c r="C70" s="25"/>
      <c r="D70" s="25"/>
      <c r="E70" s="25"/>
      <c r="F70" s="28" t="s">
        <v>512</v>
      </c>
      <c r="G70" s="29">
        <v>100</v>
      </c>
      <c r="H70" s="30">
        <v>10000000</v>
      </c>
      <c r="I70" s="30">
        <v>77153291</v>
      </c>
      <c r="J70" s="31">
        <v>0</v>
      </c>
      <c r="K70" s="30">
        <v>105947628</v>
      </c>
      <c r="L70" s="22">
        <f t="shared" si="8"/>
        <v>37.320944611422988</v>
      </c>
      <c r="M70" s="31">
        <v>0</v>
      </c>
      <c r="N70" s="30">
        <v>134102831</v>
      </c>
      <c r="O70" s="22">
        <f t="shared" si="0"/>
        <v>26.574642143002961</v>
      </c>
      <c r="P70" s="31">
        <v>0</v>
      </c>
      <c r="Q70" s="30">
        <v>152040067</v>
      </c>
      <c r="R70" s="22">
        <f t="shared" si="1"/>
        <v>13.375732537667304</v>
      </c>
      <c r="S70" s="31">
        <v>0</v>
      </c>
      <c r="T70" s="30">
        <v>52977940</v>
      </c>
      <c r="U70" s="23">
        <f t="shared" si="3"/>
        <v>-100</v>
      </c>
      <c r="V70" s="30">
        <v>0</v>
      </c>
      <c r="W70" s="24" t="s">
        <v>1226</v>
      </c>
      <c r="X70" s="30">
        <v>0</v>
      </c>
      <c r="Y70" s="24" t="s">
        <v>1226</v>
      </c>
      <c r="Z70" s="30">
        <v>0</v>
      </c>
      <c r="AA70" s="24" t="str">
        <f t="shared" si="4"/>
        <v>-</v>
      </c>
      <c r="AB70" s="64">
        <f t="shared" si="18"/>
        <v>0</v>
      </c>
      <c r="AC70" s="23" t="str">
        <f t="shared" si="5"/>
        <v>-</v>
      </c>
    </row>
    <row r="71" spans="1:29">
      <c r="A71" s="25"/>
      <c r="B71" s="25"/>
      <c r="C71" s="25"/>
      <c r="D71" s="25"/>
      <c r="E71" s="25"/>
      <c r="F71" s="28" t="s">
        <v>513</v>
      </c>
      <c r="G71" s="29">
        <v>100</v>
      </c>
      <c r="H71" s="30">
        <v>3006038</v>
      </c>
      <c r="I71" s="30">
        <v>32125470</v>
      </c>
      <c r="J71" s="31">
        <v>0</v>
      </c>
      <c r="K71" s="30">
        <v>41978431</v>
      </c>
      <c r="L71" s="22">
        <f t="shared" si="8"/>
        <v>30.670247003390131</v>
      </c>
      <c r="M71" s="31">
        <v>0</v>
      </c>
      <c r="N71" s="30">
        <v>57118647</v>
      </c>
      <c r="O71" s="22">
        <f t="shared" si="0"/>
        <v>36.066655278278517</v>
      </c>
      <c r="P71" s="31">
        <v>0</v>
      </c>
      <c r="Q71" s="30">
        <v>66929659</v>
      </c>
      <c r="R71" s="22">
        <f t="shared" si="1"/>
        <v>17.176548317049594</v>
      </c>
      <c r="S71" s="31">
        <v>0</v>
      </c>
      <c r="T71" s="30">
        <v>22864423</v>
      </c>
      <c r="U71" s="23">
        <f t="shared" si="3"/>
        <v>-100</v>
      </c>
      <c r="V71" s="30">
        <v>0</v>
      </c>
      <c r="W71" s="24" t="s">
        <v>1226</v>
      </c>
      <c r="X71" s="30">
        <v>0</v>
      </c>
      <c r="Y71" s="24" t="s">
        <v>1226</v>
      </c>
      <c r="Z71" s="30">
        <v>0</v>
      </c>
      <c r="AA71" s="24" t="str">
        <f t="shared" si="4"/>
        <v>-</v>
      </c>
      <c r="AB71" s="64">
        <f t="shared" si="18"/>
        <v>0</v>
      </c>
      <c r="AC71" s="23" t="str">
        <f t="shared" si="5"/>
        <v>-</v>
      </c>
    </row>
    <row r="72" spans="1:29">
      <c r="A72" s="25"/>
      <c r="B72" s="25"/>
      <c r="C72" s="25"/>
      <c r="D72" s="25"/>
      <c r="E72" s="25"/>
      <c r="F72" s="28" t="s">
        <v>514</v>
      </c>
      <c r="G72" s="29">
        <v>100</v>
      </c>
      <c r="H72" s="30">
        <v>80780689</v>
      </c>
      <c r="I72" s="31">
        <v>0</v>
      </c>
      <c r="J72" s="30">
        <v>106536130</v>
      </c>
      <c r="K72" s="31">
        <v>0</v>
      </c>
      <c r="L72" s="22" t="str">
        <f t="shared" si="8"/>
        <v>-</v>
      </c>
      <c r="M72" s="30">
        <v>127730838</v>
      </c>
      <c r="N72" s="31">
        <v>0</v>
      </c>
      <c r="O72" s="22" t="str">
        <f t="shared" ref="O72:O135" si="19">IFERROR(N72/K72*100-100,"-")</f>
        <v>-</v>
      </c>
      <c r="P72" s="31"/>
      <c r="Q72" s="31"/>
      <c r="R72" s="22" t="str">
        <f t="shared" ref="R72:R135" si="20">IFERROR(Q72/N72*100-100,"-")</f>
        <v>-</v>
      </c>
      <c r="S72" s="31"/>
      <c r="T72" s="31"/>
      <c r="U72" s="23" t="str">
        <f t="shared" ref="U72:U135" si="21">IFERROR(S72/Q72*100-100,"-")</f>
        <v>-</v>
      </c>
      <c r="V72" s="30">
        <v>0</v>
      </c>
      <c r="W72" s="24" t="s">
        <v>1226</v>
      </c>
      <c r="X72" s="30">
        <v>0</v>
      </c>
      <c r="Y72" s="24" t="s">
        <v>1226</v>
      </c>
      <c r="Z72" s="30">
        <v>0</v>
      </c>
      <c r="AA72" s="24" t="str">
        <f t="shared" ref="AA72:AA135" si="22">IFERROR(Z72/X72*100-100,"-")</f>
        <v>-</v>
      </c>
      <c r="AB72" s="64">
        <f t="shared" si="18"/>
        <v>0</v>
      </c>
      <c r="AC72" s="23" t="str">
        <f t="shared" ref="AC72:AC135" si="23">IFERROR(AB72/Z72*100-100,"-")</f>
        <v>-</v>
      </c>
    </row>
    <row r="73" spans="1:29">
      <c r="A73" s="25"/>
      <c r="B73" s="25"/>
      <c r="C73" s="26" t="s">
        <v>31</v>
      </c>
      <c r="D73" s="26"/>
      <c r="E73" s="26"/>
      <c r="F73" s="28"/>
      <c r="G73" s="32" t="s">
        <v>355</v>
      </c>
      <c r="H73" s="20">
        <f t="shared" ref="H73:AB73" si="24">H74+H207</f>
        <v>114690487</v>
      </c>
      <c r="I73" s="20">
        <f t="shared" si="24"/>
        <v>113817004</v>
      </c>
      <c r="J73" s="20">
        <f t="shared" si="24"/>
        <v>122056591</v>
      </c>
      <c r="K73" s="20">
        <f t="shared" si="24"/>
        <v>113852838</v>
      </c>
      <c r="L73" s="22">
        <f t="shared" si="8"/>
        <v>3.1483872128632129E-2</v>
      </c>
      <c r="M73" s="20">
        <f t="shared" si="24"/>
        <v>133320751</v>
      </c>
      <c r="N73" s="20">
        <f t="shared" si="24"/>
        <v>125577192</v>
      </c>
      <c r="O73" s="22">
        <f t="shared" si="19"/>
        <v>10.297814447102311</v>
      </c>
      <c r="P73" s="20">
        <f t="shared" si="24"/>
        <v>141979126</v>
      </c>
      <c r="Q73" s="20">
        <f t="shared" si="24"/>
        <v>135864546</v>
      </c>
      <c r="R73" s="22">
        <f t="shared" si="20"/>
        <v>8.19205608610838</v>
      </c>
      <c r="S73" s="20">
        <f t="shared" si="24"/>
        <v>143005185</v>
      </c>
      <c r="T73" s="20">
        <f t="shared" si="24"/>
        <v>20615184</v>
      </c>
      <c r="U73" s="23">
        <f t="shared" si="21"/>
        <v>5.2557044572908609</v>
      </c>
      <c r="V73" s="79">
        <v>157384010</v>
      </c>
      <c r="W73" s="80">
        <v>10.054757804760712</v>
      </c>
      <c r="X73" s="79">
        <v>171702557</v>
      </c>
      <c r="Y73" s="80">
        <v>9.0978410068468776</v>
      </c>
      <c r="Z73" s="79">
        <v>193467950</v>
      </c>
      <c r="AA73" s="24">
        <f t="shared" si="22"/>
        <v>12.676219492759216</v>
      </c>
      <c r="AB73" s="63">
        <f t="shared" si="24"/>
        <v>143775524.42926201</v>
      </c>
      <c r="AC73" s="23">
        <f t="shared" si="23"/>
        <v>-25.685094389400405</v>
      </c>
    </row>
    <row r="74" spans="1:29">
      <c r="A74" s="25"/>
      <c r="B74" s="25"/>
      <c r="C74" s="25"/>
      <c r="D74" s="26" t="s">
        <v>359</v>
      </c>
      <c r="E74" s="26"/>
      <c r="F74" s="28"/>
      <c r="G74" s="32" t="s">
        <v>355</v>
      </c>
      <c r="H74" s="20">
        <f t="shared" ref="H74:AB74" si="25">H75+H77+H83+H113+H139+H168+H197+H199+H201+H203+H205</f>
        <v>36756179</v>
      </c>
      <c r="I74" s="20">
        <f t="shared" si="25"/>
        <v>40205719</v>
      </c>
      <c r="J74" s="20">
        <f t="shared" si="25"/>
        <v>38010207</v>
      </c>
      <c r="K74" s="20">
        <f t="shared" si="25"/>
        <v>32388946</v>
      </c>
      <c r="L74" s="22">
        <f t="shared" si="8"/>
        <v>-19.44194307282504</v>
      </c>
      <c r="M74" s="20">
        <f t="shared" si="25"/>
        <v>43961138</v>
      </c>
      <c r="N74" s="20">
        <f t="shared" si="25"/>
        <v>42063924</v>
      </c>
      <c r="O74" s="22">
        <f t="shared" si="19"/>
        <v>29.8712344637581</v>
      </c>
      <c r="P74" s="20">
        <f t="shared" si="25"/>
        <v>47693701</v>
      </c>
      <c r="Q74" s="20">
        <f t="shared" si="25"/>
        <v>51495578</v>
      </c>
      <c r="R74" s="22">
        <f t="shared" si="20"/>
        <v>22.422192470678667</v>
      </c>
      <c r="S74" s="20">
        <f t="shared" si="25"/>
        <v>48381343</v>
      </c>
      <c r="T74" s="20">
        <f t="shared" si="25"/>
        <v>17135735</v>
      </c>
      <c r="U74" s="23">
        <f t="shared" si="21"/>
        <v>-6.0475775220932633</v>
      </c>
      <c r="V74" s="79">
        <v>54497930</v>
      </c>
      <c r="W74" s="80">
        <v>12.642449797228664</v>
      </c>
      <c r="X74" s="79">
        <v>57944442</v>
      </c>
      <c r="Y74" s="80">
        <v>6.3241154297053015</v>
      </c>
      <c r="Z74" s="79">
        <v>61537540</v>
      </c>
      <c r="AA74" s="24">
        <f t="shared" si="22"/>
        <v>6.2009364073261679</v>
      </c>
      <c r="AB74" s="63">
        <f t="shared" si="25"/>
        <v>0</v>
      </c>
      <c r="AC74" s="23">
        <f t="shared" si="23"/>
        <v>-100</v>
      </c>
    </row>
    <row r="75" spans="1:29">
      <c r="A75" s="25"/>
      <c r="B75" s="25"/>
      <c r="C75" s="25"/>
      <c r="D75" s="25"/>
      <c r="E75" s="26" t="s">
        <v>230</v>
      </c>
      <c r="F75" s="28"/>
      <c r="G75" s="32" t="s">
        <v>355</v>
      </c>
      <c r="H75" s="20">
        <f t="shared" ref="H75:AB75" si="26">H76</f>
        <v>2643743</v>
      </c>
      <c r="I75" s="20">
        <f t="shared" si="26"/>
        <v>1871697</v>
      </c>
      <c r="J75" s="20">
        <f t="shared" si="26"/>
        <v>0</v>
      </c>
      <c r="K75" s="20">
        <f t="shared" si="26"/>
        <v>8497</v>
      </c>
      <c r="L75" s="22">
        <f t="shared" si="8"/>
        <v>-99.546026947737801</v>
      </c>
      <c r="M75" s="20">
        <f t="shared" si="26"/>
        <v>0</v>
      </c>
      <c r="N75" s="20">
        <f t="shared" si="26"/>
        <v>0</v>
      </c>
      <c r="O75" s="22">
        <f t="shared" si="19"/>
        <v>-100</v>
      </c>
      <c r="P75" s="20">
        <f t="shared" si="26"/>
        <v>0</v>
      </c>
      <c r="Q75" s="20">
        <f t="shared" si="26"/>
        <v>0</v>
      </c>
      <c r="R75" s="22" t="str">
        <f t="shared" si="20"/>
        <v>-</v>
      </c>
      <c r="S75" s="20">
        <f t="shared" si="26"/>
        <v>0</v>
      </c>
      <c r="T75" s="20">
        <f t="shared" si="26"/>
        <v>0</v>
      </c>
      <c r="U75" s="23" t="str">
        <f t="shared" si="21"/>
        <v>-</v>
      </c>
      <c r="V75" s="79">
        <v>0</v>
      </c>
      <c r="W75" s="80" t="s">
        <v>1226</v>
      </c>
      <c r="X75" s="79">
        <v>0</v>
      </c>
      <c r="Y75" s="80" t="s">
        <v>1226</v>
      </c>
      <c r="Z75" s="79">
        <v>0</v>
      </c>
      <c r="AA75" s="24" t="str">
        <f t="shared" si="22"/>
        <v>-</v>
      </c>
      <c r="AB75" s="63">
        <f t="shared" si="26"/>
        <v>0</v>
      </c>
      <c r="AC75" s="23" t="str">
        <f t="shared" si="23"/>
        <v>-</v>
      </c>
    </row>
    <row r="76" spans="1:29">
      <c r="A76" s="25"/>
      <c r="B76" s="25"/>
      <c r="C76" s="25"/>
      <c r="D76" s="25"/>
      <c r="E76" s="25"/>
      <c r="F76" s="28" t="s">
        <v>515</v>
      </c>
      <c r="G76" s="29">
        <v>120</v>
      </c>
      <c r="H76" s="30">
        <v>2643743</v>
      </c>
      <c r="I76" s="30">
        <v>1871697</v>
      </c>
      <c r="J76" s="31">
        <v>0</v>
      </c>
      <c r="K76" s="30">
        <v>8497</v>
      </c>
      <c r="L76" s="22">
        <f t="shared" si="8"/>
        <v>-99.546026947737801</v>
      </c>
      <c r="M76" s="31"/>
      <c r="N76" s="31"/>
      <c r="O76" s="22">
        <f t="shared" si="19"/>
        <v>-100</v>
      </c>
      <c r="P76" s="31"/>
      <c r="Q76" s="31"/>
      <c r="R76" s="22" t="str">
        <f t="shared" si="20"/>
        <v>-</v>
      </c>
      <c r="S76" s="31"/>
      <c r="T76" s="31"/>
      <c r="U76" s="23" t="str">
        <f t="shared" si="21"/>
        <v>-</v>
      </c>
      <c r="V76" s="30">
        <v>0</v>
      </c>
      <c r="W76" s="24" t="s">
        <v>1226</v>
      </c>
      <c r="X76" s="30">
        <v>0</v>
      </c>
      <c r="Y76" s="30" t="s">
        <v>1226</v>
      </c>
      <c r="Z76" s="30">
        <v>0</v>
      </c>
      <c r="AA76" s="24" t="str">
        <f t="shared" si="22"/>
        <v>-</v>
      </c>
      <c r="AB76" s="64">
        <f>Z76*$AB$3*$AB$4</f>
        <v>0</v>
      </c>
      <c r="AC76" s="23" t="str">
        <f t="shared" si="23"/>
        <v>-</v>
      </c>
    </row>
    <row r="77" spans="1:29">
      <c r="A77" s="25"/>
      <c r="B77" s="25"/>
      <c r="C77" s="25"/>
      <c r="D77" s="25"/>
      <c r="E77" s="26" t="s">
        <v>231</v>
      </c>
      <c r="F77" s="28"/>
      <c r="G77" s="32" t="s">
        <v>355</v>
      </c>
      <c r="H77" s="20">
        <f t="shared" ref="H77:AB77" si="27">SUM(H78:H82)</f>
        <v>389000</v>
      </c>
      <c r="I77" s="20">
        <f t="shared" si="27"/>
        <v>636726</v>
      </c>
      <c r="J77" s="20">
        <f t="shared" si="27"/>
        <v>1122428</v>
      </c>
      <c r="K77" s="20">
        <f t="shared" si="27"/>
        <v>2267</v>
      </c>
      <c r="L77" s="22">
        <f t="shared" si="8"/>
        <v>-99.643959882272753</v>
      </c>
      <c r="M77" s="20">
        <f t="shared" si="27"/>
        <v>0</v>
      </c>
      <c r="N77" s="20">
        <f t="shared" si="27"/>
        <v>0</v>
      </c>
      <c r="O77" s="22">
        <f t="shared" si="19"/>
        <v>-100</v>
      </c>
      <c r="P77" s="20">
        <f t="shared" si="27"/>
        <v>0</v>
      </c>
      <c r="Q77" s="20">
        <f t="shared" si="27"/>
        <v>0</v>
      </c>
      <c r="R77" s="22" t="str">
        <f t="shared" si="20"/>
        <v>-</v>
      </c>
      <c r="S77" s="20">
        <f t="shared" si="27"/>
        <v>0</v>
      </c>
      <c r="T77" s="20">
        <f t="shared" si="27"/>
        <v>0</v>
      </c>
      <c r="U77" s="23" t="str">
        <f t="shared" si="21"/>
        <v>-</v>
      </c>
      <c r="V77" s="79">
        <v>0</v>
      </c>
      <c r="W77" s="80" t="s">
        <v>1226</v>
      </c>
      <c r="X77" s="79">
        <v>0</v>
      </c>
      <c r="Y77" s="80" t="s">
        <v>1226</v>
      </c>
      <c r="Z77" s="79">
        <v>0</v>
      </c>
      <c r="AA77" s="24" t="str">
        <f t="shared" si="22"/>
        <v>-</v>
      </c>
      <c r="AB77" s="63">
        <f t="shared" si="27"/>
        <v>0</v>
      </c>
      <c r="AC77" s="23" t="str">
        <f t="shared" si="23"/>
        <v>-</v>
      </c>
    </row>
    <row r="78" spans="1:29">
      <c r="A78" s="25"/>
      <c r="B78" s="25"/>
      <c r="C78" s="25"/>
      <c r="D78" s="25"/>
      <c r="E78" s="25"/>
      <c r="F78" s="28" t="s">
        <v>516</v>
      </c>
      <c r="G78" s="29">
        <v>120</v>
      </c>
      <c r="H78" s="30">
        <v>189000</v>
      </c>
      <c r="I78" s="30">
        <v>141056</v>
      </c>
      <c r="J78" s="31">
        <v>0</v>
      </c>
      <c r="K78" s="30">
        <v>2267</v>
      </c>
      <c r="L78" s="22">
        <f t="shared" si="8"/>
        <v>-98.392836887477316</v>
      </c>
      <c r="M78" s="31"/>
      <c r="N78" s="31"/>
      <c r="O78" s="22">
        <f t="shared" si="19"/>
        <v>-100</v>
      </c>
      <c r="P78" s="31"/>
      <c r="Q78" s="31"/>
      <c r="R78" s="22" t="str">
        <f t="shared" si="20"/>
        <v>-</v>
      </c>
      <c r="S78" s="31"/>
      <c r="T78" s="31"/>
      <c r="U78" s="23" t="str">
        <f t="shared" si="21"/>
        <v>-</v>
      </c>
      <c r="V78" s="30">
        <v>0</v>
      </c>
      <c r="W78" s="24" t="s">
        <v>1226</v>
      </c>
      <c r="X78" s="30">
        <v>0</v>
      </c>
      <c r="Y78" s="24" t="s">
        <v>1226</v>
      </c>
      <c r="Z78" s="30">
        <v>0</v>
      </c>
      <c r="AA78" s="24" t="str">
        <f t="shared" si="22"/>
        <v>-</v>
      </c>
      <c r="AB78" s="64">
        <f>Z78*$AB$3*$AB$4</f>
        <v>0</v>
      </c>
      <c r="AC78" s="23" t="str">
        <f t="shared" si="23"/>
        <v>-</v>
      </c>
    </row>
    <row r="79" spans="1:29">
      <c r="A79" s="25"/>
      <c r="B79" s="25"/>
      <c r="C79" s="25"/>
      <c r="D79" s="25"/>
      <c r="E79" s="25"/>
      <c r="F79" s="28" t="s">
        <v>516</v>
      </c>
      <c r="G79" s="29">
        <v>157</v>
      </c>
      <c r="H79" s="31"/>
      <c r="I79" s="31"/>
      <c r="J79" s="30">
        <v>1122428</v>
      </c>
      <c r="K79" s="31">
        <v>0</v>
      </c>
      <c r="L79" s="22" t="str">
        <f t="shared" si="8"/>
        <v>-</v>
      </c>
      <c r="M79" s="31"/>
      <c r="N79" s="31"/>
      <c r="O79" s="22" t="str">
        <f t="shared" si="19"/>
        <v>-</v>
      </c>
      <c r="P79" s="31"/>
      <c r="Q79" s="31"/>
      <c r="R79" s="22" t="str">
        <f t="shared" si="20"/>
        <v>-</v>
      </c>
      <c r="S79" s="31"/>
      <c r="T79" s="31"/>
      <c r="U79" s="23" t="str">
        <f t="shared" si="21"/>
        <v>-</v>
      </c>
      <c r="V79" s="30">
        <v>0</v>
      </c>
      <c r="W79" s="24" t="s">
        <v>1226</v>
      </c>
      <c r="X79" s="30">
        <v>0</v>
      </c>
      <c r="Y79" s="24" t="s">
        <v>1226</v>
      </c>
      <c r="Z79" s="30">
        <v>0</v>
      </c>
      <c r="AA79" s="24" t="str">
        <f t="shared" si="22"/>
        <v>-</v>
      </c>
      <c r="AB79" s="64">
        <f>Z79*$AB$3*$AB$4</f>
        <v>0</v>
      </c>
      <c r="AC79" s="23" t="str">
        <f t="shared" si="23"/>
        <v>-</v>
      </c>
    </row>
    <row r="80" spans="1:29">
      <c r="A80" s="25"/>
      <c r="B80" s="25"/>
      <c r="C80" s="25"/>
      <c r="D80" s="25"/>
      <c r="E80" s="25"/>
      <c r="F80" s="28" t="s">
        <v>516</v>
      </c>
      <c r="G80" s="29">
        <v>220</v>
      </c>
      <c r="H80" s="30">
        <v>200000</v>
      </c>
      <c r="I80" s="30">
        <v>233835</v>
      </c>
      <c r="J80" s="31"/>
      <c r="K80" s="31"/>
      <c r="L80" s="22">
        <f t="shared" si="8"/>
        <v>-100</v>
      </c>
      <c r="M80" s="31"/>
      <c r="N80" s="31"/>
      <c r="O80" s="22" t="str">
        <f t="shared" si="19"/>
        <v>-</v>
      </c>
      <c r="P80" s="31"/>
      <c r="Q80" s="31"/>
      <c r="R80" s="22" t="str">
        <f t="shared" si="20"/>
        <v>-</v>
      </c>
      <c r="S80" s="31"/>
      <c r="T80" s="31"/>
      <c r="U80" s="23" t="str">
        <f t="shared" si="21"/>
        <v>-</v>
      </c>
      <c r="V80" s="31"/>
      <c r="W80" s="24" t="s">
        <v>1226</v>
      </c>
      <c r="X80" s="31"/>
      <c r="Y80" s="24" t="s">
        <v>1226</v>
      </c>
      <c r="Z80" s="31"/>
      <c r="AA80" s="24" t="str">
        <f t="shared" si="22"/>
        <v>-</v>
      </c>
      <c r="AB80" s="65"/>
      <c r="AC80" s="23" t="str">
        <f t="shared" si="23"/>
        <v>-</v>
      </c>
    </row>
    <row r="81" spans="1:29">
      <c r="A81" s="25"/>
      <c r="B81" s="25"/>
      <c r="C81" s="25"/>
      <c r="D81" s="25"/>
      <c r="E81" s="25"/>
      <c r="F81" s="28" t="s">
        <v>517</v>
      </c>
      <c r="G81" s="29">
        <v>220</v>
      </c>
      <c r="H81" s="31">
        <v>0</v>
      </c>
      <c r="I81" s="30">
        <v>183172</v>
      </c>
      <c r="J81" s="31"/>
      <c r="K81" s="31"/>
      <c r="L81" s="22">
        <f t="shared" ref="L81:L144" si="28">IFERROR(K81/I81*100-100,"-")</f>
        <v>-100</v>
      </c>
      <c r="M81" s="31"/>
      <c r="N81" s="31"/>
      <c r="O81" s="22" t="str">
        <f t="shared" si="19"/>
        <v>-</v>
      </c>
      <c r="P81" s="31"/>
      <c r="Q81" s="31"/>
      <c r="R81" s="22" t="str">
        <f t="shared" si="20"/>
        <v>-</v>
      </c>
      <c r="S81" s="31"/>
      <c r="T81" s="31"/>
      <c r="U81" s="23" t="str">
        <f t="shared" si="21"/>
        <v>-</v>
      </c>
      <c r="V81" s="31"/>
      <c r="W81" s="24" t="s">
        <v>1226</v>
      </c>
      <c r="X81" s="31"/>
      <c r="Y81" s="24" t="s">
        <v>1226</v>
      </c>
      <c r="Z81" s="31"/>
      <c r="AA81" s="24" t="str">
        <f t="shared" si="22"/>
        <v>-</v>
      </c>
      <c r="AB81" s="65"/>
      <c r="AC81" s="23" t="str">
        <f t="shared" si="23"/>
        <v>-</v>
      </c>
    </row>
    <row r="82" spans="1:29">
      <c r="A82" s="25"/>
      <c r="B82" s="25"/>
      <c r="C82" s="25"/>
      <c r="D82" s="25"/>
      <c r="E82" s="25"/>
      <c r="F82" s="28" t="s">
        <v>518</v>
      </c>
      <c r="G82" s="29">
        <v>220</v>
      </c>
      <c r="H82" s="31">
        <v>0</v>
      </c>
      <c r="I82" s="30">
        <v>78663</v>
      </c>
      <c r="J82" s="31"/>
      <c r="K82" s="31"/>
      <c r="L82" s="22">
        <f t="shared" si="28"/>
        <v>-100</v>
      </c>
      <c r="M82" s="31"/>
      <c r="N82" s="31"/>
      <c r="O82" s="22" t="str">
        <f t="shared" si="19"/>
        <v>-</v>
      </c>
      <c r="P82" s="31"/>
      <c r="Q82" s="31"/>
      <c r="R82" s="22" t="str">
        <f t="shared" si="20"/>
        <v>-</v>
      </c>
      <c r="S82" s="31"/>
      <c r="T82" s="31"/>
      <c r="U82" s="23" t="str">
        <f t="shared" si="21"/>
        <v>-</v>
      </c>
      <c r="V82" s="31"/>
      <c r="W82" s="24" t="s">
        <v>1226</v>
      </c>
      <c r="X82" s="31"/>
      <c r="Y82" s="24" t="s">
        <v>1226</v>
      </c>
      <c r="Z82" s="31"/>
      <c r="AA82" s="24" t="str">
        <f t="shared" si="22"/>
        <v>-</v>
      </c>
      <c r="AB82" s="65"/>
      <c r="AC82" s="23" t="str">
        <f t="shared" si="23"/>
        <v>-</v>
      </c>
    </row>
    <row r="83" spans="1:29">
      <c r="A83" s="25"/>
      <c r="B83" s="25"/>
      <c r="C83" s="25"/>
      <c r="D83" s="25"/>
      <c r="E83" s="26" t="s">
        <v>232</v>
      </c>
      <c r="F83" s="28"/>
      <c r="G83" s="32" t="s">
        <v>355</v>
      </c>
      <c r="H83" s="20">
        <f t="shared" ref="H83:AB83" si="29">SUM(H84:H112)</f>
        <v>8160835</v>
      </c>
      <c r="I83" s="20">
        <f t="shared" si="29"/>
        <v>9228362</v>
      </c>
      <c r="J83" s="20">
        <f t="shared" si="29"/>
        <v>0</v>
      </c>
      <c r="K83" s="20">
        <f t="shared" si="29"/>
        <v>0</v>
      </c>
      <c r="L83" s="22">
        <f t="shared" si="28"/>
        <v>-100</v>
      </c>
      <c r="M83" s="20">
        <f t="shared" si="29"/>
        <v>0</v>
      </c>
      <c r="N83" s="20">
        <f t="shared" si="29"/>
        <v>0</v>
      </c>
      <c r="O83" s="22" t="str">
        <f t="shared" si="19"/>
        <v>-</v>
      </c>
      <c r="P83" s="20">
        <f t="shared" si="29"/>
        <v>0</v>
      </c>
      <c r="Q83" s="20">
        <f t="shared" si="29"/>
        <v>0</v>
      </c>
      <c r="R83" s="22" t="str">
        <f t="shared" si="20"/>
        <v>-</v>
      </c>
      <c r="S83" s="20">
        <f t="shared" si="29"/>
        <v>0</v>
      </c>
      <c r="T83" s="20">
        <f t="shared" si="29"/>
        <v>0</v>
      </c>
      <c r="U83" s="23" t="str">
        <f t="shared" si="21"/>
        <v>-</v>
      </c>
      <c r="V83" s="20">
        <v>0</v>
      </c>
      <c r="W83" s="24" t="s">
        <v>1226</v>
      </c>
      <c r="X83" s="20">
        <v>0</v>
      </c>
      <c r="Y83" s="24" t="s">
        <v>1226</v>
      </c>
      <c r="Z83" s="20">
        <v>0</v>
      </c>
      <c r="AA83" s="24" t="str">
        <f t="shared" si="22"/>
        <v>-</v>
      </c>
      <c r="AB83" s="66">
        <f t="shared" si="29"/>
        <v>0</v>
      </c>
      <c r="AC83" s="23" t="str">
        <f t="shared" si="23"/>
        <v>-</v>
      </c>
    </row>
    <row r="84" spans="1:29">
      <c r="A84" s="25"/>
      <c r="B84" s="25"/>
      <c r="C84" s="25"/>
      <c r="D84" s="25"/>
      <c r="E84" s="25"/>
      <c r="F84" s="28" t="s">
        <v>519</v>
      </c>
      <c r="G84" s="29">
        <v>120</v>
      </c>
      <c r="H84" s="30">
        <v>2808639</v>
      </c>
      <c r="I84" s="30">
        <v>3528599</v>
      </c>
      <c r="J84" s="31"/>
      <c r="K84" s="31"/>
      <c r="L84" s="22">
        <f t="shared" si="28"/>
        <v>-100</v>
      </c>
      <c r="M84" s="31"/>
      <c r="N84" s="31"/>
      <c r="O84" s="22" t="str">
        <f t="shared" si="19"/>
        <v>-</v>
      </c>
      <c r="P84" s="31"/>
      <c r="Q84" s="31"/>
      <c r="R84" s="22" t="str">
        <f t="shared" si="20"/>
        <v>-</v>
      </c>
      <c r="S84" s="31"/>
      <c r="T84" s="31"/>
      <c r="U84" s="23" t="str">
        <f t="shared" si="21"/>
        <v>-</v>
      </c>
      <c r="V84" s="31"/>
      <c r="W84" s="24" t="s">
        <v>1226</v>
      </c>
      <c r="X84" s="31"/>
      <c r="Y84" s="24" t="s">
        <v>1226</v>
      </c>
      <c r="Z84" s="31"/>
      <c r="AA84" s="24" t="str">
        <f t="shared" si="22"/>
        <v>-</v>
      </c>
      <c r="AB84" s="65"/>
      <c r="AC84" s="23" t="str">
        <f t="shared" si="23"/>
        <v>-</v>
      </c>
    </row>
    <row r="85" spans="1:29">
      <c r="A85" s="25"/>
      <c r="B85" s="25"/>
      <c r="C85" s="25"/>
      <c r="D85" s="25"/>
      <c r="E85" s="25"/>
      <c r="F85" s="28" t="s">
        <v>520</v>
      </c>
      <c r="G85" s="29">
        <v>120</v>
      </c>
      <c r="H85" s="30">
        <v>366236</v>
      </c>
      <c r="I85" s="30">
        <v>394673</v>
      </c>
      <c r="J85" s="31"/>
      <c r="K85" s="31"/>
      <c r="L85" s="22">
        <f t="shared" si="28"/>
        <v>-100</v>
      </c>
      <c r="M85" s="31"/>
      <c r="N85" s="31"/>
      <c r="O85" s="22" t="str">
        <f t="shared" si="19"/>
        <v>-</v>
      </c>
      <c r="P85" s="31"/>
      <c r="Q85" s="31"/>
      <c r="R85" s="22" t="str">
        <f t="shared" si="20"/>
        <v>-</v>
      </c>
      <c r="S85" s="31"/>
      <c r="T85" s="31"/>
      <c r="U85" s="23" t="str">
        <f t="shared" si="21"/>
        <v>-</v>
      </c>
      <c r="V85" s="31"/>
      <c r="W85" s="24" t="s">
        <v>1226</v>
      </c>
      <c r="X85" s="31"/>
      <c r="Y85" s="24" t="s">
        <v>1226</v>
      </c>
      <c r="Z85" s="31"/>
      <c r="AA85" s="24" t="str">
        <f t="shared" si="22"/>
        <v>-</v>
      </c>
      <c r="AB85" s="65"/>
      <c r="AC85" s="23" t="str">
        <f t="shared" si="23"/>
        <v>-</v>
      </c>
    </row>
    <row r="86" spans="1:29">
      <c r="A86" s="25"/>
      <c r="B86" s="25"/>
      <c r="C86" s="25"/>
      <c r="D86" s="25"/>
      <c r="E86" s="25"/>
      <c r="F86" s="28" t="s">
        <v>521</v>
      </c>
      <c r="G86" s="29">
        <v>120</v>
      </c>
      <c r="H86" s="30">
        <v>1083863</v>
      </c>
      <c r="I86" s="30">
        <v>1254907</v>
      </c>
      <c r="J86" s="31"/>
      <c r="K86" s="31"/>
      <c r="L86" s="22">
        <f t="shared" si="28"/>
        <v>-100</v>
      </c>
      <c r="M86" s="31"/>
      <c r="N86" s="31"/>
      <c r="O86" s="22" t="str">
        <f t="shared" si="19"/>
        <v>-</v>
      </c>
      <c r="P86" s="31"/>
      <c r="Q86" s="31"/>
      <c r="R86" s="22" t="str">
        <f t="shared" si="20"/>
        <v>-</v>
      </c>
      <c r="S86" s="31"/>
      <c r="T86" s="31"/>
      <c r="U86" s="23" t="str">
        <f t="shared" si="21"/>
        <v>-</v>
      </c>
      <c r="V86" s="31"/>
      <c r="W86" s="24" t="s">
        <v>1226</v>
      </c>
      <c r="X86" s="31"/>
      <c r="Y86" s="24" t="s">
        <v>1226</v>
      </c>
      <c r="Z86" s="31"/>
      <c r="AA86" s="24" t="str">
        <f t="shared" si="22"/>
        <v>-</v>
      </c>
      <c r="AB86" s="65"/>
      <c r="AC86" s="23" t="str">
        <f t="shared" si="23"/>
        <v>-</v>
      </c>
    </row>
    <row r="87" spans="1:29">
      <c r="A87" s="25"/>
      <c r="B87" s="25"/>
      <c r="C87" s="25"/>
      <c r="D87" s="25"/>
      <c r="E87" s="25"/>
      <c r="F87" s="28" t="s">
        <v>522</v>
      </c>
      <c r="G87" s="29">
        <v>120</v>
      </c>
      <c r="H87" s="30">
        <v>35471</v>
      </c>
      <c r="I87" s="30">
        <v>56967</v>
      </c>
      <c r="J87" s="31"/>
      <c r="K87" s="31"/>
      <c r="L87" s="22">
        <f t="shared" si="28"/>
        <v>-100</v>
      </c>
      <c r="M87" s="31"/>
      <c r="N87" s="31"/>
      <c r="O87" s="22" t="str">
        <f t="shared" si="19"/>
        <v>-</v>
      </c>
      <c r="P87" s="31"/>
      <c r="Q87" s="31"/>
      <c r="R87" s="22" t="str">
        <f t="shared" si="20"/>
        <v>-</v>
      </c>
      <c r="S87" s="31"/>
      <c r="T87" s="31"/>
      <c r="U87" s="23" t="str">
        <f t="shared" si="21"/>
        <v>-</v>
      </c>
      <c r="V87" s="31"/>
      <c r="W87" s="24" t="s">
        <v>1226</v>
      </c>
      <c r="X87" s="31"/>
      <c r="Y87" s="24" t="s">
        <v>1226</v>
      </c>
      <c r="Z87" s="31"/>
      <c r="AA87" s="24" t="str">
        <f t="shared" si="22"/>
        <v>-</v>
      </c>
      <c r="AB87" s="65"/>
      <c r="AC87" s="23" t="str">
        <f t="shared" si="23"/>
        <v>-</v>
      </c>
    </row>
    <row r="88" spans="1:29">
      <c r="A88" s="25"/>
      <c r="B88" s="25"/>
      <c r="C88" s="25"/>
      <c r="D88" s="25"/>
      <c r="E88" s="25"/>
      <c r="F88" s="28" t="s">
        <v>523</v>
      </c>
      <c r="G88" s="29">
        <v>120</v>
      </c>
      <c r="H88" s="30">
        <v>207368</v>
      </c>
      <c r="I88" s="30">
        <v>264820</v>
      </c>
      <c r="J88" s="31"/>
      <c r="K88" s="31"/>
      <c r="L88" s="22">
        <f t="shared" si="28"/>
        <v>-100</v>
      </c>
      <c r="M88" s="31"/>
      <c r="N88" s="31"/>
      <c r="O88" s="22" t="str">
        <f t="shared" si="19"/>
        <v>-</v>
      </c>
      <c r="P88" s="31"/>
      <c r="Q88" s="31"/>
      <c r="R88" s="22" t="str">
        <f t="shared" si="20"/>
        <v>-</v>
      </c>
      <c r="S88" s="31"/>
      <c r="T88" s="31"/>
      <c r="U88" s="23" t="str">
        <f t="shared" si="21"/>
        <v>-</v>
      </c>
      <c r="V88" s="31"/>
      <c r="W88" s="24" t="s">
        <v>1226</v>
      </c>
      <c r="X88" s="31"/>
      <c r="Y88" s="24" t="s">
        <v>1226</v>
      </c>
      <c r="Z88" s="31"/>
      <c r="AA88" s="24" t="str">
        <f t="shared" si="22"/>
        <v>-</v>
      </c>
      <c r="AB88" s="65"/>
      <c r="AC88" s="23" t="str">
        <f t="shared" si="23"/>
        <v>-</v>
      </c>
    </row>
    <row r="89" spans="1:29">
      <c r="A89" s="25"/>
      <c r="B89" s="25"/>
      <c r="C89" s="25"/>
      <c r="D89" s="25"/>
      <c r="E89" s="25"/>
      <c r="F89" s="28" t="s">
        <v>524</v>
      </c>
      <c r="G89" s="29">
        <v>120</v>
      </c>
      <c r="H89" s="30">
        <v>249932</v>
      </c>
      <c r="I89" s="30">
        <v>311114</v>
      </c>
      <c r="J89" s="31"/>
      <c r="K89" s="31"/>
      <c r="L89" s="22">
        <f t="shared" si="28"/>
        <v>-100</v>
      </c>
      <c r="M89" s="31"/>
      <c r="N89" s="31"/>
      <c r="O89" s="22" t="str">
        <f t="shared" si="19"/>
        <v>-</v>
      </c>
      <c r="P89" s="31"/>
      <c r="Q89" s="31"/>
      <c r="R89" s="22" t="str">
        <f t="shared" si="20"/>
        <v>-</v>
      </c>
      <c r="S89" s="31"/>
      <c r="T89" s="31"/>
      <c r="U89" s="23" t="str">
        <f t="shared" si="21"/>
        <v>-</v>
      </c>
      <c r="V89" s="31"/>
      <c r="W89" s="24" t="s">
        <v>1226</v>
      </c>
      <c r="X89" s="31"/>
      <c r="Y89" s="24" t="s">
        <v>1226</v>
      </c>
      <c r="Z89" s="31"/>
      <c r="AA89" s="24" t="str">
        <f t="shared" si="22"/>
        <v>-</v>
      </c>
      <c r="AB89" s="65"/>
      <c r="AC89" s="23" t="str">
        <f t="shared" si="23"/>
        <v>-</v>
      </c>
    </row>
    <row r="90" spans="1:29">
      <c r="A90" s="25"/>
      <c r="B90" s="25"/>
      <c r="C90" s="25"/>
      <c r="D90" s="25"/>
      <c r="E90" s="25"/>
      <c r="F90" s="28" t="s">
        <v>525</v>
      </c>
      <c r="G90" s="29">
        <v>120</v>
      </c>
      <c r="H90" s="30">
        <v>52472</v>
      </c>
      <c r="I90" s="30">
        <v>90008</v>
      </c>
      <c r="J90" s="31"/>
      <c r="K90" s="31"/>
      <c r="L90" s="22">
        <f t="shared" si="28"/>
        <v>-100</v>
      </c>
      <c r="M90" s="31"/>
      <c r="N90" s="31"/>
      <c r="O90" s="22" t="str">
        <f t="shared" si="19"/>
        <v>-</v>
      </c>
      <c r="P90" s="31"/>
      <c r="Q90" s="31"/>
      <c r="R90" s="22" t="str">
        <f t="shared" si="20"/>
        <v>-</v>
      </c>
      <c r="S90" s="31"/>
      <c r="T90" s="31"/>
      <c r="U90" s="23" t="str">
        <f t="shared" si="21"/>
        <v>-</v>
      </c>
      <c r="V90" s="31"/>
      <c r="W90" s="24" t="s">
        <v>1226</v>
      </c>
      <c r="X90" s="31"/>
      <c r="Y90" s="24" t="s">
        <v>1226</v>
      </c>
      <c r="Z90" s="31"/>
      <c r="AA90" s="24" t="str">
        <f t="shared" si="22"/>
        <v>-</v>
      </c>
      <c r="AB90" s="65"/>
      <c r="AC90" s="23" t="str">
        <f t="shared" si="23"/>
        <v>-</v>
      </c>
    </row>
    <row r="91" spans="1:29">
      <c r="A91" s="25"/>
      <c r="B91" s="25"/>
      <c r="C91" s="25"/>
      <c r="D91" s="25"/>
      <c r="E91" s="25"/>
      <c r="F91" s="28" t="s">
        <v>526</v>
      </c>
      <c r="G91" s="29">
        <v>120</v>
      </c>
      <c r="H91" s="30">
        <v>134760</v>
      </c>
      <c r="I91" s="30">
        <v>240285</v>
      </c>
      <c r="J91" s="31"/>
      <c r="K91" s="31"/>
      <c r="L91" s="22">
        <f t="shared" si="28"/>
        <v>-100</v>
      </c>
      <c r="M91" s="31"/>
      <c r="N91" s="31"/>
      <c r="O91" s="22" t="str">
        <f t="shared" si="19"/>
        <v>-</v>
      </c>
      <c r="P91" s="31"/>
      <c r="Q91" s="31"/>
      <c r="R91" s="22" t="str">
        <f t="shared" si="20"/>
        <v>-</v>
      </c>
      <c r="S91" s="31"/>
      <c r="T91" s="31"/>
      <c r="U91" s="23" t="str">
        <f t="shared" si="21"/>
        <v>-</v>
      </c>
      <c r="V91" s="31"/>
      <c r="W91" s="24" t="s">
        <v>1226</v>
      </c>
      <c r="X91" s="31"/>
      <c r="Y91" s="24" t="s">
        <v>1226</v>
      </c>
      <c r="Z91" s="31"/>
      <c r="AA91" s="24" t="str">
        <f t="shared" si="22"/>
        <v>-</v>
      </c>
      <c r="AB91" s="65"/>
      <c r="AC91" s="23" t="str">
        <f t="shared" si="23"/>
        <v>-</v>
      </c>
    </row>
    <row r="92" spans="1:29">
      <c r="A92" s="25"/>
      <c r="B92" s="25"/>
      <c r="C92" s="25"/>
      <c r="D92" s="25"/>
      <c r="E92" s="25"/>
      <c r="F92" s="28" t="s">
        <v>527</v>
      </c>
      <c r="G92" s="29">
        <v>120</v>
      </c>
      <c r="H92" s="30">
        <v>456525</v>
      </c>
      <c r="I92" s="30">
        <v>352764</v>
      </c>
      <c r="J92" s="31"/>
      <c r="K92" s="31"/>
      <c r="L92" s="22">
        <f t="shared" si="28"/>
        <v>-100</v>
      </c>
      <c r="M92" s="31"/>
      <c r="N92" s="31"/>
      <c r="O92" s="22" t="str">
        <f t="shared" si="19"/>
        <v>-</v>
      </c>
      <c r="P92" s="31"/>
      <c r="Q92" s="31"/>
      <c r="R92" s="22" t="str">
        <f t="shared" si="20"/>
        <v>-</v>
      </c>
      <c r="S92" s="31"/>
      <c r="T92" s="31"/>
      <c r="U92" s="23" t="str">
        <f t="shared" si="21"/>
        <v>-</v>
      </c>
      <c r="V92" s="31"/>
      <c r="W92" s="24" t="s">
        <v>1226</v>
      </c>
      <c r="X92" s="31"/>
      <c r="Y92" s="24" t="s">
        <v>1226</v>
      </c>
      <c r="Z92" s="31"/>
      <c r="AA92" s="24" t="str">
        <f t="shared" si="22"/>
        <v>-</v>
      </c>
      <c r="AB92" s="65"/>
      <c r="AC92" s="23" t="str">
        <f t="shared" si="23"/>
        <v>-</v>
      </c>
    </row>
    <row r="93" spans="1:29">
      <c r="A93" s="25"/>
      <c r="B93" s="25"/>
      <c r="C93" s="25"/>
      <c r="D93" s="25"/>
      <c r="E93" s="25"/>
      <c r="F93" s="28" t="s">
        <v>528</v>
      </c>
      <c r="G93" s="29">
        <v>120</v>
      </c>
      <c r="H93" s="30">
        <v>598127</v>
      </c>
      <c r="I93" s="30">
        <v>601874</v>
      </c>
      <c r="J93" s="31"/>
      <c r="K93" s="31"/>
      <c r="L93" s="22">
        <f t="shared" si="28"/>
        <v>-100</v>
      </c>
      <c r="M93" s="31"/>
      <c r="N93" s="31"/>
      <c r="O93" s="22" t="str">
        <f t="shared" si="19"/>
        <v>-</v>
      </c>
      <c r="P93" s="31"/>
      <c r="Q93" s="31"/>
      <c r="R93" s="22" t="str">
        <f t="shared" si="20"/>
        <v>-</v>
      </c>
      <c r="S93" s="31"/>
      <c r="T93" s="31"/>
      <c r="U93" s="23" t="str">
        <f t="shared" si="21"/>
        <v>-</v>
      </c>
      <c r="V93" s="31"/>
      <c r="W93" s="24" t="s">
        <v>1226</v>
      </c>
      <c r="X93" s="31"/>
      <c r="Y93" s="24" t="s">
        <v>1226</v>
      </c>
      <c r="Z93" s="31"/>
      <c r="AA93" s="24" t="str">
        <f t="shared" si="22"/>
        <v>-</v>
      </c>
      <c r="AB93" s="65"/>
      <c r="AC93" s="23" t="str">
        <f t="shared" si="23"/>
        <v>-</v>
      </c>
    </row>
    <row r="94" spans="1:29">
      <c r="A94" s="25"/>
      <c r="B94" s="25"/>
      <c r="C94" s="25"/>
      <c r="D94" s="25"/>
      <c r="E94" s="25"/>
      <c r="F94" s="28" t="s">
        <v>529</v>
      </c>
      <c r="G94" s="29">
        <v>120</v>
      </c>
      <c r="H94" s="30">
        <v>70375</v>
      </c>
      <c r="I94" s="30">
        <v>44691</v>
      </c>
      <c r="J94" s="31"/>
      <c r="K94" s="31"/>
      <c r="L94" s="22">
        <f t="shared" si="28"/>
        <v>-100</v>
      </c>
      <c r="M94" s="31"/>
      <c r="N94" s="31"/>
      <c r="O94" s="22" t="str">
        <f t="shared" si="19"/>
        <v>-</v>
      </c>
      <c r="P94" s="31"/>
      <c r="Q94" s="31"/>
      <c r="R94" s="22" t="str">
        <f t="shared" si="20"/>
        <v>-</v>
      </c>
      <c r="S94" s="31"/>
      <c r="T94" s="31"/>
      <c r="U94" s="23" t="str">
        <f t="shared" si="21"/>
        <v>-</v>
      </c>
      <c r="V94" s="31"/>
      <c r="W94" s="24" t="s">
        <v>1226</v>
      </c>
      <c r="X94" s="31"/>
      <c r="Y94" s="24" t="s">
        <v>1226</v>
      </c>
      <c r="Z94" s="31"/>
      <c r="AA94" s="24" t="str">
        <f t="shared" si="22"/>
        <v>-</v>
      </c>
      <c r="AB94" s="65"/>
      <c r="AC94" s="23" t="str">
        <f t="shared" si="23"/>
        <v>-</v>
      </c>
    </row>
    <row r="95" spans="1:29">
      <c r="A95" s="25"/>
      <c r="B95" s="25"/>
      <c r="C95" s="25"/>
      <c r="D95" s="25"/>
      <c r="E95" s="25"/>
      <c r="F95" s="28" t="s">
        <v>530</v>
      </c>
      <c r="G95" s="29">
        <v>120</v>
      </c>
      <c r="H95" s="30">
        <v>223902</v>
      </c>
      <c r="I95" s="30">
        <v>229501</v>
      </c>
      <c r="J95" s="31"/>
      <c r="K95" s="31"/>
      <c r="L95" s="22">
        <f t="shared" si="28"/>
        <v>-100</v>
      </c>
      <c r="M95" s="31"/>
      <c r="N95" s="31"/>
      <c r="O95" s="22" t="str">
        <f t="shared" si="19"/>
        <v>-</v>
      </c>
      <c r="P95" s="31"/>
      <c r="Q95" s="31"/>
      <c r="R95" s="22" t="str">
        <f t="shared" si="20"/>
        <v>-</v>
      </c>
      <c r="S95" s="31"/>
      <c r="T95" s="31"/>
      <c r="U95" s="23" t="str">
        <f t="shared" si="21"/>
        <v>-</v>
      </c>
      <c r="V95" s="31"/>
      <c r="W95" s="24" t="s">
        <v>1226</v>
      </c>
      <c r="X95" s="31"/>
      <c r="Y95" s="24" t="s">
        <v>1226</v>
      </c>
      <c r="Z95" s="31"/>
      <c r="AA95" s="24" t="str">
        <f t="shared" si="22"/>
        <v>-</v>
      </c>
      <c r="AB95" s="65"/>
      <c r="AC95" s="23" t="str">
        <f t="shared" si="23"/>
        <v>-</v>
      </c>
    </row>
    <row r="96" spans="1:29">
      <c r="A96" s="25"/>
      <c r="B96" s="25"/>
      <c r="C96" s="25"/>
      <c r="D96" s="25"/>
      <c r="E96" s="25"/>
      <c r="F96" s="28" t="s">
        <v>531</v>
      </c>
      <c r="G96" s="29">
        <v>120</v>
      </c>
      <c r="H96" s="30">
        <v>167741</v>
      </c>
      <c r="I96" s="30">
        <v>211465</v>
      </c>
      <c r="J96" s="31"/>
      <c r="K96" s="31"/>
      <c r="L96" s="22">
        <f t="shared" si="28"/>
        <v>-100</v>
      </c>
      <c r="M96" s="31"/>
      <c r="N96" s="31"/>
      <c r="O96" s="22" t="str">
        <f t="shared" si="19"/>
        <v>-</v>
      </c>
      <c r="P96" s="31"/>
      <c r="Q96" s="31"/>
      <c r="R96" s="22" t="str">
        <f t="shared" si="20"/>
        <v>-</v>
      </c>
      <c r="S96" s="31"/>
      <c r="T96" s="31"/>
      <c r="U96" s="23" t="str">
        <f t="shared" si="21"/>
        <v>-</v>
      </c>
      <c r="V96" s="31"/>
      <c r="W96" s="24" t="s">
        <v>1226</v>
      </c>
      <c r="X96" s="31"/>
      <c r="Y96" s="24" t="s">
        <v>1226</v>
      </c>
      <c r="Z96" s="31"/>
      <c r="AA96" s="24" t="str">
        <f t="shared" si="22"/>
        <v>-</v>
      </c>
      <c r="AB96" s="65"/>
      <c r="AC96" s="23" t="str">
        <f t="shared" si="23"/>
        <v>-</v>
      </c>
    </row>
    <row r="97" spans="1:29">
      <c r="A97" s="25"/>
      <c r="B97" s="25"/>
      <c r="C97" s="25"/>
      <c r="D97" s="25"/>
      <c r="E97" s="25"/>
      <c r="F97" s="28" t="s">
        <v>532</v>
      </c>
      <c r="G97" s="29">
        <v>120</v>
      </c>
      <c r="H97" s="30">
        <v>40800</v>
      </c>
      <c r="I97" s="30">
        <v>75686</v>
      </c>
      <c r="J97" s="31"/>
      <c r="K97" s="31"/>
      <c r="L97" s="22">
        <f t="shared" si="28"/>
        <v>-100</v>
      </c>
      <c r="M97" s="31"/>
      <c r="N97" s="31"/>
      <c r="O97" s="22" t="str">
        <f t="shared" si="19"/>
        <v>-</v>
      </c>
      <c r="P97" s="31"/>
      <c r="Q97" s="31"/>
      <c r="R97" s="22" t="str">
        <f t="shared" si="20"/>
        <v>-</v>
      </c>
      <c r="S97" s="31"/>
      <c r="T97" s="31"/>
      <c r="U97" s="23" t="str">
        <f t="shared" si="21"/>
        <v>-</v>
      </c>
      <c r="V97" s="31"/>
      <c r="W97" s="24" t="s">
        <v>1226</v>
      </c>
      <c r="X97" s="31"/>
      <c r="Y97" s="24" t="s">
        <v>1226</v>
      </c>
      <c r="Z97" s="31"/>
      <c r="AA97" s="24" t="str">
        <f t="shared" si="22"/>
        <v>-</v>
      </c>
      <c r="AB97" s="65"/>
      <c r="AC97" s="23" t="str">
        <f t="shared" si="23"/>
        <v>-</v>
      </c>
    </row>
    <row r="98" spans="1:29">
      <c r="A98" s="25"/>
      <c r="B98" s="25"/>
      <c r="C98" s="25"/>
      <c r="D98" s="25"/>
      <c r="E98" s="25"/>
      <c r="F98" s="28" t="s">
        <v>533</v>
      </c>
      <c r="G98" s="29">
        <v>120</v>
      </c>
      <c r="H98" s="30">
        <v>111025</v>
      </c>
      <c r="I98" s="30">
        <v>137207</v>
      </c>
      <c r="J98" s="31"/>
      <c r="K98" s="31"/>
      <c r="L98" s="22">
        <f t="shared" si="28"/>
        <v>-100</v>
      </c>
      <c r="M98" s="31"/>
      <c r="N98" s="31"/>
      <c r="O98" s="22" t="str">
        <f t="shared" si="19"/>
        <v>-</v>
      </c>
      <c r="P98" s="31"/>
      <c r="Q98" s="31"/>
      <c r="R98" s="22" t="str">
        <f t="shared" si="20"/>
        <v>-</v>
      </c>
      <c r="S98" s="31"/>
      <c r="T98" s="31"/>
      <c r="U98" s="23" t="str">
        <f t="shared" si="21"/>
        <v>-</v>
      </c>
      <c r="V98" s="31"/>
      <c r="W98" s="24" t="s">
        <v>1226</v>
      </c>
      <c r="X98" s="31"/>
      <c r="Y98" s="24" t="s">
        <v>1226</v>
      </c>
      <c r="Z98" s="31"/>
      <c r="AA98" s="24" t="str">
        <f t="shared" si="22"/>
        <v>-</v>
      </c>
      <c r="AB98" s="65"/>
      <c r="AC98" s="23" t="str">
        <f t="shared" si="23"/>
        <v>-</v>
      </c>
    </row>
    <row r="99" spans="1:29">
      <c r="A99" s="25"/>
      <c r="B99" s="25"/>
      <c r="C99" s="25"/>
      <c r="D99" s="25"/>
      <c r="E99" s="25"/>
      <c r="F99" s="28" t="s">
        <v>534</v>
      </c>
      <c r="G99" s="29">
        <v>120</v>
      </c>
      <c r="H99" s="30">
        <v>235615</v>
      </c>
      <c r="I99" s="30">
        <v>245587</v>
      </c>
      <c r="J99" s="31"/>
      <c r="K99" s="31"/>
      <c r="L99" s="22">
        <f t="shared" si="28"/>
        <v>-100</v>
      </c>
      <c r="M99" s="31"/>
      <c r="N99" s="31"/>
      <c r="O99" s="22" t="str">
        <f t="shared" si="19"/>
        <v>-</v>
      </c>
      <c r="P99" s="31"/>
      <c r="Q99" s="31"/>
      <c r="R99" s="22" t="str">
        <f t="shared" si="20"/>
        <v>-</v>
      </c>
      <c r="S99" s="31"/>
      <c r="T99" s="31"/>
      <c r="U99" s="23" t="str">
        <f t="shared" si="21"/>
        <v>-</v>
      </c>
      <c r="V99" s="31"/>
      <c r="W99" s="24" t="s">
        <v>1226</v>
      </c>
      <c r="X99" s="31"/>
      <c r="Y99" s="24" t="s">
        <v>1226</v>
      </c>
      <c r="Z99" s="31"/>
      <c r="AA99" s="24" t="str">
        <f t="shared" si="22"/>
        <v>-</v>
      </c>
      <c r="AB99" s="65"/>
      <c r="AC99" s="23" t="str">
        <f t="shared" si="23"/>
        <v>-</v>
      </c>
    </row>
    <row r="100" spans="1:29">
      <c r="A100" s="25"/>
      <c r="B100" s="25"/>
      <c r="C100" s="25"/>
      <c r="D100" s="25"/>
      <c r="E100" s="25"/>
      <c r="F100" s="28" t="s">
        <v>535</v>
      </c>
      <c r="G100" s="29">
        <v>120</v>
      </c>
      <c r="H100" s="30">
        <v>74173</v>
      </c>
      <c r="I100" s="30">
        <v>92957</v>
      </c>
      <c r="J100" s="31"/>
      <c r="K100" s="31"/>
      <c r="L100" s="22">
        <f t="shared" si="28"/>
        <v>-100</v>
      </c>
      <c r="M100" s="31"/>
      <c r="N100" s="31"/>
      <c r="O100" s="22" t="str">
        <f t="shared" si="19"/>
        <v>-</v>
      </c>
      <c r="P100" s="31"/>
      <c r="Q100" s="31"/>
      <c r="R100" s="22" t="str">
        <f t="shared" si="20"/>
        <v>-</v>
      </c>
      <c r="S100" s="31"/>
      <c r="T100" s="31"/>
      <c r="U100" s="23" t="str">
        <f t="shared" si="21"/>
        <v>-</v>
      </c>
      <c r="V100" s="31"/>
      <c r="W100" s="24" t="s">
        <v>1226</v>
      </c>
      <c r="X100" s="31"/>
      <c r="Y100" s="24" t="s">
        <v>1226</v>
      </c>
      <c r="Z100" s="31"/>
      <c r="AA100" s="24" t="str">
        <f t="shared" si="22"/>
        <v>-</v>
      </c>
      <c r="AB100" s="65"/>
      <c r="AC100" s="23" t="str">
        <f t="shared" si="23"/>
        <v>-</v>
      </c>
    </row>
    <row r="101" spans="1:29">
      <c r="A101" s="25"/>
      <c r="B101" s="25"/>
      <c r="C101" s="25"/>
      <c r="D101" s="25"/>
      <c r="E101" s="25"/>
      <c r="F101" s="28" t="s">
        <v>536</v>
      </c>
      <c r="G101" s="29">
        <v>120</v>
      </c>
      <c r="H101" s="30">
        <v>138054</v>
      </c>
      <c r="I101" s="30">
        <v>111106</v>
      </c>
      <c r="J101" s="31"/>
      <c r="K101" s="31"/>
      <c r="L101" s="22">
        <f t="shared" si="28"/>
        <v>-100</v>
      </c>
      <c r="M101" s="31"/>
      <c r="N101" s="31"/>
      <c r="O101" s="22" t="str">
        <f t="shared" si="19"/>
        <v>-</v>
      </c>
      <c r="P101" s="31"/>
      <c r="Q101" s="31"/>
      <c r="R101" s="22" t="str">
        <f t="shared" si="20"/>
        <v>-</v>
      </c>
      <c r="S101" s="31"/>
      <c r="T101" s="31"/>
      <c r="U101" s="23" t="str">
        <f t="shared" si="21"/>
        <v>-</v>
      </c>
      <c r="V101" s="31"/>
      <c r="W101" s="24" t="s">
        <v>1226</v>
      </c>
      <c r="X101" s="31"/>
      <c r="Y101" s="24" t="s">
        <v>1226</v>
      </c>
      <c r="Z101" s="31"/>
      <c r="AA101" s="24" t="str">
        <f t="shared" si="22"/>
        <v>-</v>
      </c>
      <c r="AB101" s="65"/>
      <c r="AC101" s="23" t="str">
        <f t="shared" si="23"/>
        <v>-</v>
      </c>
    </row>
    <row r="102" spans="1:29">
      <c r="A102" s="25"/>
      <c r="B102" s="25"/>
      <c r="C102" s="25"/>
      <c r="D102" s="25"/>
      <c r="E102" s="25"/>
      <c r="F102" s="28" t="s">
        <v>537</v>
      </c>
      <c r="G102" s="29">
        <v>120</v>
      </c>
      <c r="H102" s="30">
        <v>17567</v>
      </c>
      <c r="I102" s="30">
        <v>27019</v>
      </c>
      <c r="J102" s="31"/>
      <c r="K102" s="31"/>
      <c r="L102" s="22">
        <f t="shared" si="28"/>
        <v>-100</v>
      </c>
      <c r="M102" s="31"/>
      <c r="N102" s="31"/>
      <c r="O102" s="22" t="str">
        <f t="shared" si="19"/>
        <v>-</v>
      </c>
      <c r="P102" s="31"/>
      <c r="Q102" s="31"/>
      <c r="R102" s="22" t="str">
        <f t="shared" si="20"/>
        <v>-</v>
      </c>
      <c r="S102" s="31"/>
      <c r="T102" s="31"/>
      <c r="U102" s="23" t="str">
        <f t="shared" si="21"/>
        <v>-</v>
      </c>
      <c r="V102" s="31"/>
      <c r="W102" s="24" t="s">
        <v>1226</v>
      </c>
      <c r="X102" s="31"/>
      <c r="Y102" s="24" t="s">
        <v>1226</v>
      </c>
      <c r="Z102" s="31"/>
      <c r="AA102" s="24" t="str">
        <f t="shared" si="22"/>
        <v>-</v>
      </c>
      <c r="AB102" s="65"/>
      <c r="AC102" s="23" t="str">
        <f t="shared" si="23"/>
        <v>-</v>
      </c>
    </row>
    <row r="103" spans="1:29">
      <c r="A103" s="25"/>
      <c r="B103" s="25"/>
      <c r="C103" s="25"/>
      <c r="D103" s="25"/>
      <c r="E103" s="25"/>
      <c r="F103" s="28" t="s">
        <v>538</v>
      </c>
      <c r="G103" s="29">
        <v>120</v>
      </c>
      <c r="H103" s="30">
        <v>377016</v>
      </c>
      <c r="I103" s="30">
        <v>337769</v>
      </c>
      <c r="J103" s="31"/>
      <c r="K103" s="31"/>
      <c r="L103" s="22">
        <f t="shared" si="28"/>
        <v>-100</v>
      </c>
      <c r="M103" s="31"/>
      <c r="N103" s="31"/>
      <c r="O103" s="22" t="str">
        <f t="shared" si="19"/>
        <v>-</v>
      </c>
      <c r="P103" s="31"/>
      <c r="Q103" s="31"/>
      <c r="R103" s="22" t="str">
        <f t="shared" si="20"/>
        <v>-</v>
      </c>
      <c r="S103" s="31"/>
      <c r="T103" s="31"/>
      <c r="U103" s="23" t="str">
        <f t="shared" si="21"/>
        <v>-</v>
      </c>
      <c r="V103" s="31"/>
      <c r="W103" s="24" t="s">
        <v>1226</v>
      </c>
      <c r="X103" s="31"/>
      <c r="Y103" s="24" t="s">
        <v>1226</v>
      </c>
      <c r="Z103" s="31"/>
      <c r="AA103" s="24" t="str">
        <f t="shared" si="22"/>
        <v>-</v>
      </c>
      <c r="AB103" s="65"/>
      <c r="AC103" s="23" t="str">
        <f t="shared" si="23"/>
        <v>-</v>
      </c>
    </row>
    <row r="104" spans="1:29">
      <c r="A104" s="25"/>
      <c r="B104" s="25"/>
      <c r="C104" s="25"/>
      <c r="D104" s="25"/>
      <c r="E104" s="25"/>
      <c r="F104" s="28" t="s">
        <v>539</v>
      </c>
      <c r="G104" s="29">
        <v>120</v>
      </c>
      <c r="H104" s="30">
        <v>15000</v>
      </c>
      <c r="I104" s="30">
        <v>13397</v>
      </c>
      <c r="J104" s="31"/>
      <c r="K104" s="31"/>
      <c r="L104" s="22">
        <f t="shared" si="28"/>
        <v>-100</v>
      </c>
      <c r="M104" s="31"/>
      <c r="N104" s="31"/>
      <c r="O104" s="22" t="str">
        <f t="shared" si="19"/>
        <v>-</v>
      </c>
      <c r="P104" s="31"/>
      <c r="Q104" s="31"/>
      <c r="R104" s="22" t="str">
        <f t="shared" si="20"/>
        <v>-</v>
      </c>
      <c r="S104" s="31"/>
      <c r="T104" s="31"/>
      <c r="U104" s="23" t="str">
        <f t="shared" si="21"/>
        <v>-</v>
      </c>
      <c r="V104" s="31"/>
      <c r="W104" s="24" t="s">
        <v>1226</v>
      </c>
      <c r="X104" s="31"/>
      <c r="Y104" s="24" t="s">
        <v>1226</v>
      </c>
      <c r="Z104" s="31"/>
      <c r="AA104" s="24" t="str">
        <f t="shared" si="22"/>
        <v>-</v>
      </c>
      <c r="AB104" s="65"/>
      <c r="AC104" s="23" t="str">
        <f t="shared" si="23"/>
        <v>-</v>
      </c>
    </row>
    <row r="105" spans="1:29">
      <c r="A105" s="25"/>
      <c r="B105" s="25"/>
      <c r="C105" s="25"/>
      <c r="D105" s="25"/>
      <c r="E105" s="25"/>
      <c r="F105" s="28" t="s">
        <v>540</v>
      </c>
      <c r="G105" s="29">
        <v>120</v>
      </c>
      <c r="H105" s="30">
        <v>151758</v>
      </c>
      <c r="I105" s="30">
        <v>179411</v>
      </c>
      <c r="J105" s="31"/>
      <c r="K105" s="31"/>
      <c r="L105" s="22">
        <f t="shared" si="28"/>
        <v>-100</v>
      </c>
      <c r="M105" s="31"/>
      <c r="N105" s="31"/>
      <c r="O105" s="22" t="str">
        <f t="shared" si="19"/>
        <v>-</v>
      </c>
      <c r="P105" s="31"/>
      <c r="Q105" s="31"/>
      <c r="R105" s="22" t="str">
        <f t="shared" si="20"/>
        <v>-</v>
      </c>
      <c r="S105" s="31"/>
      <c r="T105" s="31"/>
      <c r="U105" s="23" t="str">
        <f t="shared" si="21"/>
        <v>-</v>
      </c>
      <c r="V105" s="31"/>
      <c r="W105" s="24" t="s">
        <v>1226</v>
      </c>
      <c r="X105" s="31"/>
      <c r="Y105" s="24" t="s">
        <v>1226</v>
      </c>
      <c r="Z105" s="31"/>
      <c r="AA105" s="24" t="str">
        <f t="shared" si="22"/>
        <v>-</v>
      </c>
      <c r="AB105" s="65"/>
      <c r="AC105" s="23" t="str">
        <f t="shared" si="23"/>
        <v>-</v>
      </c>
    </row>
    <row r="106" spans="1:29">
      <c r="A106" s="25"/>
      <c r="B106" s="25"/>
      <c r="C106" s="25"/>
      <c r="D106" s="25"/>
      <c r="E106" s="25"/>
      <c r="F106" s="28" t="s">
        <v>541</v>
      </c>
      <c r="G106" s="29">
        <v>120</v>
      </c>
      <c r="H106" s="30">
        <v>1941</v>
      </c>
      <c r="I106" s="30">
        <v>3170</v>
      </c>
      <c r="J106" s="31"/>
      <c r="K106" s="31"/>
      <c r="L106" s="22">
        <f t="shared" si="28"/>
        <v>-100</v>
      </c>
      <c r="M106" s="31"/>
      <c r="N106" s="31"/>
      <c r="O106" s="22" t="str">
        <f t="shared" si="19"/>
        <v>-</v>
      </c>
      <c r="P106" s="31"/>
      <c r="Q106" s="31"/>
      <c r="R106" s="22" t="str">
        <f t="shared" si="20"/>
        <v>-</v>
      </c>
      <c r="S106" s="31"/>
      <c r="T106" s="31"/>
      <c r="U106" s="23" t="str">
        <f t="shared" si="21"/>
        <v>-</v>
      </c>
      <c r="V106" s="31"/>
      <c r="W106" s="24" t="s">
        <v>1226</v>
      </c>
      <c r="X106" s="31"/>
      <c r="Y106" s="24" t="s">
        <v>1226</v>
      </c>
      <c r="Z106" s="31"/>
      <c r="AA106" s="24" t="str">
        <f t="shared" si="22"/>
        <v>-</v>
      </c>
      <c r="AB106" s="65"/>
      <c r="AC106" s="23" t="str">
        <f t="shared" si="23"/>
        <v>-</v>
      </c>
    </row>
    <row r="107" spans="1:29">
      <c r="A107" s="25"/>
      <c r="B107" s="25"/>
      <c r="C107" s="25"/>
      <c r="D107" s="25"/>
      <c r="E107" s="25"/>
      <c r="F107" s="28" t="s">
        <v>542</v>
      </c>
      <c r="G107" s="29">
        <v>120</v>
      </c>
      <c r="H107" s="30">
        <v>32441</v>
      </c>
      <c r="I107" s="30">
        <v>19487</v>
      </c>
      <c r="J107" s="31"/>
      <c r="K107" s="31"/>
      <c r="L107" s="22">
        <f t="shared" si="28"/>
        <v>-100</v>
      </c>
      <c r="M107" s="31"/>
      <c r="N107" s="31"/>
      <c r="O107" s="22" t="str">
        <f t="shared" si="19"/>
        <v>-</v>
      </c>
      <c r="P107" s="31"/>
      <c r="Q107" s="31"/>
      <c r="R107" s="22" t="str">
        <f t="shared" si="20"/>
        <v>-</v>
      </c>
      <c r="S107" s="31"/>
      <c r="T107" s="31"/>
      <c r="U107" s="23" t="str">
        <f t="shared" si="21"/>
        <v>-</v>
      </c>
      <c r="V107" s="31"/>
      <c r="W107" s="24" t="s">
        <v>1226</v>
      </c>
      <c r="X107" s="31"/>
      <c r="Y107" s="24" t="s">
        <v>1226</v>
      </c>
      <c r="Z107" s="31"/>
      <c r="AA107" s="24" t="str">
        <f t="shared" si="22"/>
        <v>-</v>
      </c>
      <c r="AB107" s="65"/>
      <c r="AC107" s="23" t="str">
        <f t="shared" si="23"/>
        <v>-</v>
      </c>
    </row>
    <row r="108" spans="1:29">
      <c r="A108" s="25"/>
      <c r="B108" s="25"/>
      <c r="C108" s="25"/>
      <c r="D108" s="25"/>
      <c r="E108" s="25"/>
      <c r="F108" s="28" t="s">
        <v>543</v>
      </c>
      <c r="G108" s="29">
        <v>120</v>
      </c>
      <c r="H108" s="30">
        <v>81465</v>
      </c>
      <c r="I108" s="30">
        <v>165558</v>
      </c>
      <c r="J108" s="31"/>
      <c r="K108" s="31"/>
      <c r="L108" s="22">
        <f t="shared" si="28"/>
        <v>-100</v>
      </c>
      <c r="M108" s="31"/>
      <c r="N108" s="31"/>
      <c r="O108" s="22" t="str">
        <f t="shared" si="19"/>
        <v>-</v>
      </c>
      <c r="P108" s="31"/>
      <c r="Q108" s="31"/>
      <c r="R108" s="22" t="str">
        <f t="shared" si="20"/>
        <v>-</v>
      </c>
      <c r="S108" s="31"/>
      <c r="T108" s="31"/>
      <c r="U108" s="23" t="str">
        <f t="shared" si="21"/>
        <v>-</v>
      </c>
      <c r="V108" s="31"/>
      <c r="W108" s="24" t="s">
        <v>1226</v>
      </c>
      <c r="X108" s="31"/>
      <c r="Y108" s="24" t="s">
        <v>1226</v>
      </c>
      <c r="Z108" s="31"/>
      <c r="AA108" s="24" t="str">
        <f t="shared" si="22"/>
        <v>-</v>
      </c>
      <c r="AB108" s="65"/>
      <c r="AC108" s="23" t="str">
        <f t="shared" si="23"/>
        <v>-</v>
      </c>
    </row>
    <row r="109" spans="1:29">
      <c r="A109" s="25"/>
      <c r="B109" s="25"/>
      <c r="C109" s="25"/>
      <c r="D109" s="25"/>
      <c r="E109" s="25"/>
      <c r="F109" s="28" t="s">
        <v>544</v>
      </c>
      <c r="G109" s="29">
        <v>120</v>
      </c>
      <c r="H109" s="30">
        <v>2000</v>
      </c>
      <c r="I109" s="31">
        <v>0</v>
      </c>
      <c r="J109" s="31"/>
      <c r="K109" s="31"/>
      <c r="L109" s="22" t="str">
        <f t="shared" si="28"/>
        <v>-</v>
      </c>
      <c r="M109" s="31"/>
      <c r="N109" s="31"/>
      <c r="O109" s="22" t="str">
        <f t="shared" si="19"/>
        <v>-</v>
      </c>
      <c r="P109" s="31"/>
      <c r="Q109" s="31"/>
      <c r="R109" s="22" t="str">
        <f t="shared" si="20"/>
        <v>-</v>
      </c>
      <c r="S109" s="31"/>
      <c r="T109" s="31"/>
      <c r="U109" s="23" t="str">
        <f t="shared" si="21"/>
        <v>-</v>
      </c>
      <c r="V109" s="31"/>
      <c r="W109" s="24" t="s">
        <v>1226</v>
      </c>
      <c r="X109" s="31"/>
      <c r="Y109" s="24" t="s">
        <v>1226</v>
      </c>
      <c r="Z109" s="31"/>
      <c r="AA109" s="24" t="str">
        <f t="shared" si="22"/>
        <v>-</v>
      </c>
      <c r="AB109" s="65"/>
      <c r="AC109" s="23" t="str">
        <f t="shared" si="23"/>
        <v>-</v>
      </c>
    </row>
    <row r="110" spans="1:29">
      <c r="A110" s="25"/>
      <c r="B110" s="25"/>
      <c r="C110" s="25"/>
      <c r="D110" s="25"/>
      <c r="E110" s="25"/>
      <c r="F110" s="28" t="s">
        <v>545</v>
      </c>
      <c r="G110" s="29">
        <v>120</v>
      </c>
      <c r="H110" s="30">
        <v>303819</v>
      </c>
      <c r="I110" s="31">
        <v>0</v>
      </c>
      <c r="J110" s="31"/>
      <c r="K110" s="31"/>
      <c r="L110" s="22" t="str">
        <f t="shared" si="28"/>
        <v>-</v>
      </c>
      <c r="M110" s="31"/>
      <c r="N110" s="31"/>
      <c r="O110" s="22" t="str">
        <f t="shared" si="19"/>
        <v>-</v>
      </c>
      <c r="P110" s="31"/>
      <c r="Q110" s="31"/>
      <c r="R110" s="22" t="str">
        <f t="shared" si="20"/>
        <v>-</v>
      </c>
      <c r="S110" s="31"/>
      <c r="T110" s="31"/>
      <c r="U110" s="23" t="str">
        <f t="shared" si="21"/>
        <v>-</v>
      </c>
      <c r="V110" s="31"/>
      <c r="W110" s="24" t="s">
        <v>1226</v>
      </c>
      <c r="X110" s="31"/>
      <c r="Y110" s="24" t="s">
        <v>1226</v>
      </c>
      <c r="Z110" s="31"/>
      <c r="AA110" s="24" t="str">
        <f t="shared" si="22"/>
        <v>-</v>
      </c>
      <c r="AB110" s="65"/>
      <c r="AC110" s="23" t="str">
        <f t="shared" si="23"/>
        <v>-</v>
      </c>
    </row>
    <row r="111" spans="1:29">
      <c r="A111" s="25"/>
      <c r="B111" s="25"/>
      <c r="C111" s="25"/>
      <c r="D111" s="25"/>
      <c r="E111" s="25"/>
      <c r="F111" s="28" t="s">
        <v>546</v>
      </c>
      <c r="G111" s="29">
        <v>120</v>
      </c>
      <c r="H111" s="30">
        <v>1050</v>
      </c>
      <c r="I111" s="31">
        <v>0</v>
      </c>
      <c r="J111" s="31"/>
      <c r="K111" s="31"/>
      <c r="L111" s="22" t="str">
        <f t="shared" si="28"/>
        <v>-</v>
      </c>
      <c r="M111" s="31"/>
      <c r="N111" s="31"/>
      <c r="O111" s="22" t="str">
        <f t="shared" si="19"/>
        <v>-</v>
      </c>
      <c r="P111" s="31"/>
      <c r="Q111" s="31"/>
      <c r="R111" s="22" t="str">
        <f t="shared" si="20"/>
        <v>-</v>
      </c>
      <c r="S111" s="31"/>
      <c r="T111" s="31"/>
      <c r="U111" s="23" t="str">
        <f t="shared" si="21"/>
        <v>-</v>
      </c>
      <c r="V111" s="31"/>
      <c r="W111" s="24" t="s">
        <v>1226</v>
      </c>
      <c r="X111" s="31"/>
      <c r="Y111" s="24" t="s">
        <v>1226</v>
      </c>
      <c r="Z111" s="31"/>
      <c r="AA111" s="24" t="str">
        <f t="shared" si="22"/>
        <v>-</v>
      </c>
      <c r="AB111" s="65"/>
      <c r="AC111" s="23" t="str">
        <f t="shared" si="23"/>
        <v>-</v>
      </c>
    </row>
    <row r="112" spans="1:29">
      <c r="A112" s="25"/>
      <c r="B112" s="25"/>
      <c r="C112" s="25"/>
      <c r="D112" s="25"/>
      <c r="E112" s="25"/>
      <c r="F112" s="28" t="s">
        <v>547</v>
      </c>
      <c r="G112" s="29">
        <v>120</v>
      </c>
      <c r="H112" s="30">
        <v>121700</v>
      </c>
      <c r="I112" s="30">
        <v>238340</v>
      </c>
      <c r="J112" s="31"/>
      <c r="K112" s="31"/>
      <c r="L112" s="22">
        <f t="shared" si="28"/>
        <v>-100</v>
      </c>
      <c r="M112" s="31"/>
      <c r="N112" s="31"/>
      <c r="O112" s="22" t="str">
        <f t="shared" si="19"/>
        <v>-</v>
      </c>
      <c r="P112" s="31"/>
      <c r="Q112" s="31"/>
      <c r="R112" s="22" t="str">
        <f t="shared" si="20"/>
        <v>-</v>
      </c>
      <c r="S112" s="31"/>
      <c r="T112" s="31"/>
      <c r="U112" s="23" t="str">
        <f t="shared" si="21"/>
        <v>-</v>
      </c>
      <c r="V112" s="31"/>
      <c r="W112" s="24" t="s">
        <v>1226</v>
      </c>
      <c r="X112" s="31"/>
      <c r="Y112" s="24" t="s">
        <v>1226</v>
      </c>
      <c r="Z112" s="31"/>
      <c r="AA112" s="24" t="str">
        <f t="shared" si="22"/>
        <v>-</v>
      </c>
      <c r="AB112" s="65"/>
      <c r="AC112" s="23" t="str">
        <f t="shared" si="23"/>
        <v>-</v>
      </c>
    </row>
    <row r="113" spans="1:29">
      <c r="A113" s="25"/>
      <c r="B113" s="25"/>
      <c r="C113" s="25"/>
      <c r="D113" s="25"/>
      <c r="E113" s="26" t="s">
        <v>224</v>
      </c>
      <c r="F113" s="28"/>
      <c r="G113" s="32" t="s">
        <v>355</v>
      </c>
      <c r="H113" s="20">
        <f t="shared" ref="H113:AB113" si="30">SUM(H114:H138)</f>
        <v>295894</v>
      </c>
      <c r="I113" s="20">
        <f t="shared" si="30"/>
        <v>443307</v>
      </c>
      <c r="J113" s="20">
        <f t="shared" si="30"/>
        <v>0</v>
      </c>
      <c r="K113" s="20">
        <f t="shared" si="30"/>
        <v>0</v>
      </c>
      <c r="L113" s="22">
        <f t="shared" si="28"/>
        <v>-100</v>
      </c>
      <c r="M113" s="20">
        <f t="shared" si="30"/>
        <v>0</v>
      </c>
      <c r="N113" s="20">
        <f t="shared" si="30"/>
        <v>0</v>
      </c>
      <c r="O113" s="22" t="str">
        <f t="shared" si="19"/>
        <v>-</v>
      </c>
      <c r="P113" s="20">
        <f t="shared" si="30"/>
        <v>0</v>
      </c>
      <c r="Q113" s="20">
        <f t="shared" si="30"/>
        <v>0</v>
      </c>
      <c r="R113" s="22" t="str">
        <f t="shared" si="20"/>
        <v>-</v>
      </c>
      <c r="S113" s="20">
        <f t="shared" si="30"/>
        <v>0</v>
      </c>
      <c r="T113" s="20">
        <f t="shared" si="30"/>
        <v>0</v>
      </c>
      <c r="U113" s="23" t="str">
        <f t="shared" si="21"/>
        <v>-</v>
      </c>
      <c r="V113" s="20">
        <v>0</v>
      </c>
      <c r="W113" s="24" t="s">
        <v>1226</v>
      </c>
      <c r="X113" s="20">
        <v>0</v>
      </c>
      <c r="Y113" s="24" t="s">
        <v>1226</v>
      </c>
      <c r="Z113" s="20">
        <v>0</v>
      </c>
      <c r="AA113" s="24" t="str">
        <f t="shared" si="22"/>
        <v>-</v>
      </c>
      <c r="AB113" s="66">
        <f t="shared" si="30"/>
        <v>0</v>
      </c>
      <c r="AC113" s="23" t="str">
        <f t="shared" si="23"/>
        <v>-</v>
      </c>
    </row>
    <row r="114" spans="1:29">
      <c r="A114" s="25"/>
      <c r="B114" s="25"/>
      <c r="C114" s="25"/>
      <c r="D114" s="25"/>
      <c r="E114" s="25"/>
      <c r="F114" s="28" t="s">
        <v>548</v>
      </c>
      <c r="G114" s="29">
        <v>120</v>
      </c>
      <c r="H114" s="30">
        <v>58000</v>
      </c>
      <c r="I114" s="30">
        <v>89437</v>
      </c>
      <c r="J114" s="31"/>
      <c r="K114" s="31"/>
      <c r="L114" s="22">
        <f t="shared" si="28"/>
        <v>-100</v>
      </c>
      <c r="M114" s="31"/>
      <c r="N114" s="31"/>
      <c r="O114" s="22" t="str">
        <f t="shared" si="19"/>
        <v>-</v>
      </c>
      <c r="P114" s="31"/>
      <c r="Q114" s="31"/>
      <c r="R114" s="22" t="str">
        <f t="shared" si="20"/>
        <v>-</v>
      </c>
      <c r="S114" s="31"/>
      <c r="T114" s="31"/>
      <c r="U114" s="23" t="str">
        <f t="shared" si="21"/>
        <v>-</v>
      </c>
      <c r="V114" s="31"/>
      <c r="W114" s="24" t="s">
        <v>1226</v>
      </c>
      <c r="X114" s="31"/>
      <c r="Y114" s="24" t="s">
        <v>1226</v>
      </c>
      <c r="Z114" s="31"/>
      <c r="AA114" s="24" t="str">
        <f t="shared" si="22"/>
        <v>-</v>
      </c>
      <c r="AB114" s="65"/>
      <c r="AC114" s="23" t="str">
        <f t="shared" si="23"/>
        <v>-</v>
      </c>
    </row>
    <row r="115" spans="1:29">
      <c r="A115" s="25"/>
      <c r="B115" s="25"/>
      <c r="C115" s="25"/>
      <c r="D115" s="25"/>
      <c r="E115" s="25"/>
      <c r="F115" s="28" t="s">
        <v>549</v>
      </c>
      <c r="G115" s="29">
        <v>120</v>
      </c>
      <c r="H115" s="30">
        <v>15000</v>
      </c>
      <c r="I115" s="30">
        <v>28133</v>
      </c>
      <c r="J115" s="31"/>
      <c r="K115" s="31"/>
      <c r="L115" s="22">
        <f t="shared" si="28"/>
        <v>-100</v>
      </c>
      <c r="M115" s="31"/>
      <c r="N115" s="31"/>
      <c r="O115" s="22" t="str">
        <f t="shared" si="19"/>
        <v>-</v>
      </c>
      <c r="P115" s="31"/>
      <c r="Q115" s="31"/>
      <c r="R115" s="22" t="str">
        <f t="shared" si="20"/>
        <v>-</v>
      </c>
      <c r="S115" s="31"/>
      <c r="T115" s="31"/>
      <c r="U115" s="23" t="str">
        <f t="shared" si="21"/>
        <v>-</v>
      </c>
      <c r="V115" s="31"/>
      <c r="W115" s="24" t="s">
        <v>1226</v>
      </c>
      <c r="X115" s="31"/>
      <c r="Y115" s="24" t="s">
        <v>1226</v>
      </c>
      <c r="Z115" s="31"/>
      <c r="AA115" s="24" t="str">
        <f t="shared" si="22"/>
        <v>-</v>
      </c>
      <c r="AB115" s="65"/>
      <c r="AC115" s="23" t="str">
        <f t="shared" si="23"/>
        <v>-</v>
      </c>
    </row>
    <row r="116" spans="1:29">
      <c r="A116" s="25"/>
      <c r="B116" s="25"/>
      <c r="C116" s="25"/>
      <c r="D116" s="25"/>
      <c r="E116" s="25"/>
      <c r="F116" s="28" t="s">
        <v>550</v>
      </c>
      <c r="G116" s="29">
        <v>120</v>
      </c>
      <c r="H116" s="30">
        <v>79700</v>
      </c>
      <c r="I116" s="30">
        <v>137030</v>
      </c>
      <c r="J116" s="31"/>
      <c r="K116" s="31"/>
      <c r="L116" s="22">
        <f t="shared" si="28"/>
        <v>-100</v>
      </c>
      <c r="M116" s="31"/>
      <c r="N116" s="31"/>
      <c r="O116" s="22" t="str">
        <f t="shared" si="19"/>
        <v>-</v>
      </c>
      <c r="P116" s="31"/>
      <c r="Q116" s="31"/>
      <c r="R116" s="22" t="str">
        <f t="shared" si="20"/>
        <v>-</v>
      </c>
      <c r="S116" s="31"/>
      <c r="T116" s="31"/>
      <c r="U116" s="23" t="str">
        <f t="shared" si="21"/>
        <v>-</v>
      </c>
      <c r="V116" s="31"/>
      <c r="W116" s="24" t="s">
        <v>1226</v>
      </c>
      <c r="X116" s="31"/>
      <c r="Y116" s="24" t="s">
        <v>1226</v>
      </c>
      <c r="Z116" s="31"/>
      <c r="AA116" s="24" t="str">
        <f t="shared" si="22"/>
        <v>-</v>
      </c>
      <c r="AB116" s="65"/>
      <c r="AC116" s="23" t="str">
        <f t="shared" si="23"/>
        <v>-</v>
      </c>
    </row>
    <row r="117" spans="1:29">
      <c r="A117" s="25"/>
      <c r="B117" s="25"/>
      <c r="C117" s="25"/>
      <c r="D117" s="25"/>
      <c r="E117" s="25"/>
      <c r="F117" s="28" t="s">
        <v>551</v>
      </c>
      <c r="G117" s="29">
        <v>120</v>
      </c>
      <c r="H117" s="31">
        <v>0</v>
      </c>
      <c r="I117" s="31">
        <v>931</v>
      </c>
      <c r="J117" s="31"/>
      <c r="K117" s="31"/>
      <c r="L117" s="22">
        <f t="shared" si="28"/>
        <v>-100</v>
      </c>
      <c r="M117" s="31"/>
      <c r="N117" s="31"/>
      <c r="O117" s="22" t="str">
        <f t="shared" si="19"/>
        <v>-</v>
      </c>
      <c r="P117" s="31"/>
      <c r="Q117" s="31"/>
      <c r="R117" s="22" t="str">
        <f t="shared" si="20"/>
        <v>-</v>
      </c>
      <c r="S117" s="31"/>
      <c r="T117" s="31"/>
      <c r="U117" s="23" t="str">
        <f t="shared" si="21"/>
        <v>-</v>
      </c>
      <c r="V117" s="31"/>
      <c r="W117" s="24" t="s">
        <v>1226</v>
      </c>
      <c r="X117" s="31"/>
      <c r="Y117" s="24" t="s">
        <v>1226</v>
      </c>
      <c r="Z117" s="31"/>
      <c r="AA117" s="24" t="str">
        <f t="shared" si="22"/>
        <v>-</v>
      </c>
      <c r="AB117" s="65"/>
      <c r="AC117" s="23" t="str">
        <f t="shared" si="23"/>
        <v>-</v>
      </c>
    </row>
    <row r="118" spans="1:29">
      <c r="A118" s="25"/>
      <c r="B118" s="25"/>
      <c r="C118" s="25"/>
      <c r="D118" s="25"/>
      <c r="E118" s="25"/>
      <c r="F118" s="28" t="s">
        <v>552</v>
      </c>
      <c r="G118" s="29">
        <v>120</v>
      </c>
      <c r="H118" s="30">
        <v>1000</v>
      </c>
      <c r="I118" s="30">
        <v>4907</v>
      </c>
      <c r="J118" s="31"/>
      <c r="K118" s="31"/>
      <c r="L118" s="22">
        <f t="shared" si="28"/>
        <v>-100</v>
      </c>
      <c r="M118" s="31"/>
      <c r="N118" s="31"/>
      <c r="O118" s="22" t="str">
        <f t="shared" si="19"/>
        <v>-</v>
      </c>
      <c r="P118" s="31"/>
      <c r="Q118" s="31"/>
      <c r="R118" s="22" t="str">
        <f t="shared" si="20"/>
        <v>-</v>
      </c>
      <c r="S118" s="31"/>
      <c r="T118" s="31"/>
      <c r="U118" s="23" t="str">
        <f t="shared" si="21"/>
        <v>-</v>
      </c>
      <c r="V118" s="31"/>
      <c r="W118" s="24" t="s">
        <v>1226</v>
      </c>
      <c r="X118" s="31"/>
      <c r="Y118" s="24" t="s">
        <v>1226</v>
      </c>
      <c r="Z118" s="31"/>
      <c r="AA118" s="24" t="str">
        <f t="shared" si="22"/>
        <v>-</v>
      </c>
      <c r="AB118" s="65"/>
      <c r="AC118" s="23" t="str">
        <f t="shared" si="23"/>
        <v>-</v>
      </c>
    </row>
    <row r="119" spans="1:29">
      <c r="A119" s="25"/>
      <c r="B119" s="25"/>
      <c r="C119" s="25"/>
      <c r="D119" s="25"/>
      <c r="E119" s="25"/>
      <c r="F119" s="28" t="s">
        <v>553</v>
      </c>
      <c r="G119" s="29">
        <v>120</v>
      </c>
      <c r="H119" s="31">
        <v>0</v>
      </c>
      <c r="I119" s="30">
        <v>3064</v>
      </c>
      <c r="J119" s="31"/>
      <c r="K119" s="31"/>
      <c r="L119" s="22">
        <f t="shared" si="28"/>
        <v>-100</v>
      </c>
      <c r="M119" s="31"/>
      <c r="N119" s="31"/>
      <c r="O119" s="22" t="str">
        <f t="shared" si="19"/>
        <v>-</v>
      </c>
      <c r="P119" s="31"/>
      <c r="Q119" s="31"/>
      <c r="R119" s="22" t="str">
        <f t="shared" si="20"/>
        <v>-</v>
      </c>
      <c r="S119" s="31"/>
      <c r="T119" s="31"/>
      <c r="U119" s="23" t="str">
        <f t="shared" si="21"/>
        <v>-</v>
      </c>
      <c r="V119" s="31"/>
      <c r="W119" s="24" t="s">
        <v>1226</v>
      </c>
      <c r="X119" s="31"/>
      <c r="Y119" s="24" t="s">
        <v>1226</v>
      </c>
      <c r="Z119" s="31"/>
      <c r="AA119" s="24" t="str">
        <f t="shared" si="22"/>
        <v>-</v>
      </c>
      <c r="AB119" s="65"/>
      <c r="AC119" s="23" t="str">
        <f t="shared" si="23"/>
        <v>-</v>
      </c>
    </row>
    <row r="120" spans="1:29">
      <c r="A120" s="25"/>
      <c r="B120" s="25"/>
      <c r="C120" s="25"/>
      <c r="D120" s="25"/>
      <c r="E120" s="25"/>
      <c r="F120" s="28" t="s">
        <v>554</v>
      </c>
      <c r="G120" s="29">
        <v>120</v>
      </c>
      <c r="H120" s="31">
        <v>0</v>
      </c>
      <c r="I120" s="31">
        <v>876</v>
      </c>
      <c r="J120" s="31"/>
      <c r="K120" s="31"/>
      <c r="L120" s="22">
        <f t="shared" si="28"/>
        <v>-100</v>
      </c>
      <c r="M120" s="31"/>
      <c r="N120" s="31"/>
      <c r="O120" s="22" t="str">
        <f t="shared" si="19"/>
        <v>-</v>
      </c>
      <c r="P120" s="31"/>
      <c r="Q120" s="31"/>
      <c r="R120" s="22" t="str">
        <f t="shared" si="20"/>
        <v>-</v>
      </c>
      <c r="S120" s="31"/>
      <c r="T120" s="31"/>
      <c r="U120" s="23" t="str">
        <f t="shared" si="21"/>
        <v>-</v>
      </c>
      <c r="V120" s="31"/>
      <c r="W120" s="24" t="s">
        <v>1226</v>
      </c>
      <c r="X120" s="31"/>
      <c r="Y120" s="24" t="s">
        <v>1226</v>
      </c>
      <c r="Z120" s="31"/>
      <c r="AA120" s="24" t="str">
        <f t="shared" si="22"/>
        <v>-</v>
      </c>
      <c r="AB120" s="65"/>
      <c r="AC120" s="23" t="str">
        <f t="shared" si="23"/>
        <v>-</v>
      </c>
    </row>
    <row r="121" spans="1:29">
      <c r="A121" s="25"/>
      <c r="B121" s="25"/>
      <c r="C121" s="25"/>
      <c r="D121" s="25"/>
      <c r="E121" s="25"/>
      <c r="F121" s="28" t="s">
        <v>555</v>
      </c>
      <c r="G121" s="29">
        <v>120</v>
      </c>
      <c r="H121" s="30">
        <v>5000</v>
      </c>
      <c r="I121" s="30">
        <v>1591</v>
      </c>
      <c r="J121" s="31"/>
      <c r="K121" s="31"/>
      <c r="L121" s="22">
        <f t="shared" si="28"/>
        <v>-100</v>
      </c>
      <c r="M121" s="31"/>
      <c r="N121" s="31"/>
      <c r="O121" s="22" t="str">
        <f t="shared" si="19"/>
        <v>-</v>
      </c>
      <c r="P121" s="31"/>
      <c r="Q121" s="31"/>
      <c r="R121" s="22" t="str">
        <f t="shared" si="20"/>
        <v>-</v>
      </c>
      <c r="S121" s="31"/>
      <c r="T121" s="31"/>
      <c r="U121" s="23" t="str">
        <f t="shared" si="21"/>
        <v>-</v>
      </c>
      <c r="V121" s="31"/>
      <c r="W121" s="24" t="s">
        <v>1226</v>
      </c>
      <c r="X121" s="31"/>
      <c r="Y121" s="24" t="s">
        <v>1226</v>
      </c>
      <c r="Z121" s="31"/>
      <c r="AA121" s="24" t="str">
        <f t="shared" si="22"/>
        <v>-</v>
      </c>
      <c r="AB121" s="65"/>
      <c r="AC121" s="23" t="str">
        <f t="shared" si="23"/>
        <v>-</v>
      </c>
    </row>
    <row r="122" spans="1:29">
      <c r="A122" s="25"/>
      <c r="B122" s="25"/>
      <c r="C122" s="25"/>
      <c r="D122" s="25"/>
      <c r="E122" s="25"/>
      <c r="F122" s="28" t="s">
        <v>556</v>
      </c>
      <c r="G122" s="29">
        <v>120</v>
      </c>
      <c r="H122" s="31">
        <v>0</v>
      </c>
      <c r="I122" s="30">
        <v>3680</v>
      </c>
      <c r="J122" s="31"/>
      <c r="K122" s="31"/>
      <c r="L122" s="22">
        <f t="shared" si="28"/>
        <v>-100</v>
      </c>
      <c r="M122" s="31"/>
      <c r="N122" s="31"/>
      <c r="O122" s="22" t="str">
        <f t="shared" si="19"/>
        <v>-</v>
      </c>
      <c r="P122" s="31"/>
      <c r="Q122" s="31"/>
      <c r="R122" s="22" t="str">
        <f t="shared" si="20"/>
        <v>-</v>
      </c>
      <c r="S122" s="31"/>
      <c r="T122" s="31"/>
      <c r="U122" s="23" t="str">
        <f t="shared" si="21"/>
        <v>-</v>
      </c>
      <c r="V122" s="31"/>
      <c r="W122" s="24" t="s">
        <v>1226</v>
      </c>
      <c r="X122" s="31"/>
      <c r="Y122" s="24" t="s">
        <v>1226</v>
      </c>
      <c r="Z122" s="31"/>
      <c r="AA122" s="24" t="str">
        <f t="shared" si="22"/>
        <v>-</v>
      </c>
      <c r="AB122" s="65"/>
      <c r="AC122" s="23" t="str">
        <f t="shared" si="23"/>
        <v>-</v>
      </c>
    </row>
    <row r="123" spans="1:29">
      <c r="A123" s="25"/>
      <c r="B123" s="25"/>
      <c r="C123" s="25"/>
      <c r="D123" s="25"/>
      <c r="E123" s="25"/>
      <c r="F123" s="28" t="s">
        <v>557</v>
      </c>
      <c r="G123" s="29">
        <v>120</v>
      </c>
      <c r="H123" s="30">
        <v>16863</v>
      </c>
      <c r="I123" s="30">
        <v>12957</v>
      </c>
      <c r="J123" s="31"/>
      <c r="K123" s="31"/>
      <c r="L123" s="22">
        <f t="shared" si="28"/>
        <v>-100</v>
      </c>
      <c r="M123" s="31"/>
      <c r="N123" s="31"/>
      <c r="O123" s="22" t="str">
        <f t="shared" si="19"/>
        <v>-</v>
      </c>
      <c r="P123" s="31"/>
      <c r="Q123" s="31"/>
      <c r="R123" s="22" t="str">
        <f t="shared" si="20"/>
        <v>-</v>
      </c>
      <c r="S123" s="31"/>
      <c r="T123" s="31"/>
      <c r="U123" s="23" t="str">
        <f t="shared" si="21"/>
        <v>-</v>
      </c>
      <c r="V123" s="31"/>
      <c r="W123" s="24" t="s">
        <v>1226</v>
      </c>
      <c r="X123" s="31"/>
      <c r="Y123" s="24" t="s">
        <v>1226</v>
      </c>
      <c r="Z123" s="31"/>
      <c r="AA123" s="24" t="str">
        <f t="shared" si="22"/>
        <v>-</v>
      </c>
      <c r="AB123" s="65"/>
      <c r="AC123" s="23" t="str">
        <f t="shared" si="23"/>
        <v>-</v>
      </c>
    </row>
    <row r="124" spans="1:29">
      <c r="A124" s="25"/>
      <c r="B124" s="25"/>
      <c r="C124" s="25"/>
      <c r="D124" s="25"/>
      <c r="E124" s="25"/>
      <c r="F124" s="28" t="s">
        <v>558</v>
      </c>
      <c r="G124" s="29">
        <v>120</v>
      </c>
      <c r="H124" s="30">
        <v>12000</v>
      </c>
      <c r="I124" s="30">
        <v>3428</v>
      </c>
      <c r="J124" s="31"/>
      <c r="K124" s="31"/>
      <c r="L124" s="22">
        <f t="shared" si="28"/>
        <v>-100</v>
      </c>
      <c r="M124" s="31"/>
      <c r="N124" s="31"/>
      <c r="O124" s="22" t="str">
        <f t="shared" si="19"/>
        <v>-</v>
      </c>
      <c r="P124" s="31"/>
      <c r="Q124" s="31"/>
      <c r="R124" s="22" t="str">
        <f t="shared" si="20"/>
        <v>-</v>
      </c>
      <c r="S124" s="31"/>
      <c r="T124" s="31"/>
      <c r="U124" s="23" t="str">
        <f t="shared" si="21"/>
        <v>-</v>
      </c>
      <c r="V124" s="31"/>
      <c r="W124" s="24" t="s">
        <v>1226</v>
      </c>
      <c r="X124" s="31"/>
      <c r="Y124" s="24" t="s">
        <v>1226</v>
      </c>
      <c r="Z124" s="31"/>
      <c r="AA124" s="24" t="str">
        <f t="shared" si="22"/>
        <v>-</v>
      </c>
      <c r="AB124" s="65"/>
      <c r="AC124" s="23" t="str">
        <f t="shared" si="23"/>
        <v>-</v>
      </c>
    </row>
    <row r="125" spans="1:29">
      <c r="A125" s="25"/>
      <c r="B125" s="25"/>
      <c r="C125" s="25"/>
      <c r="D125" s="25"/>
      <c r="E125" s="25"/>
      <c r="F125" s="28" t="s">
        <v>559</v>
      </c>
      <c r="G125" s="29">
        <v>120</v>
      </c>
      <c r="H125" s="31">
        <v>0</v>
      </c>
      <c r="I125" s="30">
        <v>9837</v>
      </c>
      <c r="J125" s="31"/>
      <c r="K125" s="31"/>
      <c r="L125" s="22">
        <f t="shared" si="28"/>
        <v>-100</v>
      </c>
      <c r="M125" s="31"/>
      <c r="N125" s="31"/>
      <c r="O125" s="22" t="str">
        <f t="shared" si="19"/>
        <v>-</v>
      </c>
      <c r="P125" s="31"/>
      <c r="Q125" s="31"/>
      <c r="R125" s="22" t="str">
        <f t="shared" si="20"/>
        <v>-</v>
      </c>
      <c r="S125" s="31"/>
      <c r="T125" s="31"/>
      <c r="U125" s="23" t="str">
        <f t="shared" si="21"/>
        <v>-</v>
      </c>
      <c r="V125" s="31"/>
      <c r="W125" s="24" t="s">
        <v>1226</v>
      </c>
      <c r="X125" s="31"/>
      <c r="Y125" s="24" t="s">
        <v>1226</v>
      </c>
      <c r="Z125" s="31"/>
      <c r="AA125" s="24" t="str">
        <f t="shared" si="22"/>
        <v>-</v>
      </c>
      <c r="AB125" s="65"/>
      <c r="AC125" s="23" t="str">
        <f t="shared" si="23"/>
        <v>-</v>
      </c>
    </row>
    <row r="126" spans="1:29">
      <c r="A126" s="25"/>
      <c r="B126" s="25"/>
      <c r="C126" s="25"/>
      <c r="D126" s="25"/>
      <c r="E126" s="25"/>
      <c r="F126" s="28" t="s">
        <v>560</v>
      </c>
      <c r="G126" s="29">
        <v>120</v>
      </c>
      <c r="H126" s="30">
        <v>18000</v>
      </c>
      <c r="I126" s="30">
        <v>13658</v>
      </c>
      <c r="J126" s="31"/>
      <c r="K126" s="31"/>
      <c r="L126" s="22">
        <f t="shared" si="28"/>
        <v>-100</v>
      </c>
      <c r="M126" s="31"/>
      <c r="N126" s="31"/>
      <c r="O126" s="22" t="str">
        <f t="shared" si="19"/>
        <v>-</v>
      </c>
      <c r="P126" s="31"/>
      <c r="Q126" s="31"/>
      <c r="R126" s="22" t="str">
        <f t="shared" si="20"/>
        <v>-</v>
      </c>
      <c r="S126" s="31"/>
      <c r="T126" s="31"/>
      <c r="U126" s="23" t="str">
        <f t="shared" si="21"/>
        <v>-</v>
      </c>
      <c r="V126" s="31"/>
      <c r="W126" s="24" t="s">
        <v>1226</v>
      </c>
      <c r="X126" s="31"/>
      <c r="Y126" s="24" t="s">
        <v>1226</v>
      </c>
      <c r="Z126" s="31"/>
      <c r="AA126" s="24" t="str">
        <f t="shared" si="22"/>
        <v>-</v>
      </c>
      <c r="AB126" s="65"/>
      <c r="AC126" s="23" t="str">
        <f t="shared" si="23"/>
        <v>-</v>
      </c>
    </row>
    <row r="127" spans="1:29">
      <c r="A127" s="25"/>
      <c r="B127" s="25"/>
      <c r="C127" s="25"/>
      <c r="D127" s="25"/>
      <c r="E127" s="25"/>
      <c r="F127" s="28" t="s">
        <v>561</v>
      </c>
      <c r="G127" s="29">
        <v>120</v>
      </c>
      <c r="H127" s="31">
        <v>0</v>
      </c>
      <c r="I127" s="31">
        <v>571</v>
      </c>
      <c r="J127" s="31"/>
      <c r="K127" s="31"/>
      <c r="L127" s="22">
        <f t="shared" si="28"/>
        <v>-100</v>
      </c>
      <c r="M127" s="31"/>
      <c r="N127" s="31"/>
      <c r="O127" s="22" t="str">
        <f t="shared" si="19"/>
        <v>-</v>
      </c>
      <c r="P127" s="31"/>
      <c r="Q127" s="31"/>
      <c r="R127" s="22" t="str">
        <f t="shared" si="20"/>
        <v>-</v>
      </c>
      <c r="S127" s="31"/>
      <c r="T127" s="31"/>
      <c r="U127" s="23" t="str">
        <f t="shared" si="21"/>
        <v>-</v>
      </c>
      <c r="V127" s="31"/>
      <c r="W127" s="24" t="s">
        <v>1226</v>
      </c>
      <c r="X127" s="31"/>
      <c r="Y127" s="24" t="s">
        <v>1226</v>
      </c>
      <c r="Z127" s="31"/>
      <c r="AA127" s="24" t="str">
        <f t="shared" si="22"/>
        <v>-</v>
      </c>
      <c r="AB127" s="65"/>
      <c r="AC127" s="23" t="str">
        <f t="shared" si="23"/>
        <v>-</v>
      </c>
    </row>
    <row r="128" spans="1:29">
      <c r="A128" s="25"/>
      <c r="B128" s="25"/>
      <c r="C128" s="25"/>
      <c r="D128" s="25"/>
      <c r="E128" s="25"/>
      <c r="F128" s="28" t="s">
        <v>562</v>
      </c>
      <c r="G128" s="29">
        <v>120</v>
      </c>
      <c r="H128" s="30">
        <v>3000</v>
      </c>
      <c r="I128" s="30">
        <v>1877</v>
      </c>
      <c r="J128" s="31"/>
      <c r="K128" s="31"/>
      <c r="L128" s="22">
        <f t="shared" si="28"/>
        <v>-100</v>
      </c>
      <c r="M128" s="31"/>
      <c r="N128" s="31"/>
      <c r="O128" s="22" t="str">
        <f t="shared" si="19"/>
        <v>-</v>
      </c>
      <c r="P128" s="31"/>
      <c r="Q128" s="31"/>
      <c r="R128" s="22" t="str">
        <f t="shared" si="20"/>
        <v>-</v>
      </c>
      <c r="S128" s="31"/>
      <c r="T128" s="31"/>
      <c r="U128" s="23" t="str">
        <f t="shared" si="21"/>
        <v>-</v>
      </c>
      <c r="V128" s="31"/>
      <c r="W128" s="24" t="s">
        <v>1226</v>
      </c>
      <c r="X128" s="31"/>
      <c r="Y128" s="24" t="s">
        <v>1226</v>
      </c>
      <c r="Z128" s="31"/>
      <c r="AA128" s="24" t="str">
        <f t="shared" si="22"/>
        <v>-</v>
      </c>
      <c r="AB128" s="65"/>
      <c r="AC128" s="23" t="str">
        <f t="shared" si="23"/>
        <v>-</v>
      </c>
    </row>
    <row r="129" spans="1:29">
      <c r="A129" s="25"/>
      <c r="B129" s="25"/>
      <c r="C129" s="25"/>
      <c r="D129" s="25"/>
      <c r="E129" s="25"/>
      <c r="F129" s="28" t="s">
        <v>563</v>
      </c>
      <c r="G129" s="29">
        <v>120</v>
      </c>
      <c r="H129" s="30">
        <v>3842</v>
      </c>
      <c r="I129" s="30">
        <v>12798</v>
      </c>
      <c r="J129" s="31"/>
      <c r="K129" s="31"/>
      <c r="L129" s="22">
        <f t="shared" si="28"/>
        <v>-100</v>
      </c>
      <c r="M129" s="31"/>
      <c r="N129" s="31"/>
      <c r="O129" s="22" t="str">
        <f t="shared" si="19"/>
        <v>-</v>
      </c>
      <c r="P129" s="31"/>
      <c r="Q129" s="31"/>
      <c r="R129" s="22" t="str">
        <f t="shared" si="20"/>
        <v>-</v>
      </c>
      <c r="S129" s="31"/>
      <c r="T129" s="31"/>
      <c r="U129" s="23" t="str">
        <f t="shared" si="21"/>
        <v>-</v>
      </c>
      <c r="V129" s="31"/>
      <c r="W129" s="24" t="s">
        <v>1226</v>
      </c>
      <c r="X129" s="31"/>
      <c r="Y129" s="24" t="s">
        <v>1226</v>
      </c>
      <c r="Z129" s="31"/>
      <c r="AA129" s="24" t="str">
        <f t="shared" si="22"/>
        <v>-</v>
      </c>
      <c r="AB129" s="65"/>
      <c r="AC129" s="23" t="str">
        <f t="shared" si="23"/>
        <v>-</v>
      </c>
    </row>
    <row r="130" spans="1:29">
      <c r="A130" s="25"/>
      <c r="B130" s="25"/>
      <c r="C130" s="25"/>
      <c r="D130" s="25"/>
      <c r="E130" s="25"/>
      <c r="F130" s="28" t="s">
        <v>564</v>
      </c>
      <c r="G130" s="29">
        <v>120</v>
      </c>
      <c r="H130" s="30">
        <v>3310</v>
      </c>
      <c r="I130" s="30">
        <v>2667</v>
      </c>
      <c r="J130" s="31"/>
      <c r="K130" s="31"/>
      <c r="L130" s="22">
        <f t="shared" si="28"/>
        <v>-100</v>
      </c>
      <c r="M130" s="31"/>
      <c r="N130" s="31"/>
      <c r="O130" s="22" t="str">
        <f t="shared" si="19"/>
        <v>-</v>
      </c>
      <c r="P130" s="31"/>
      <c r="Q130" s="31"/>
      <c r="R130" s="22" t="str">
        <f t="shared" si="20"/>
        <v>-</v>
      </c>
      <c r="S130" s="31"/>
      <c r="T130" s="31"/>
      <c r="U130" s="23" t="str">
        <f t="shared" si="21"/>
        <v>-</v>
      </c>
      <c r="V130" s="31"/>
      <c r="W130" s="24" t="s">
        <v>1226</v>
      </c>
      <c r="X130" s="31"/>
      <c r="Y130" s="24" t="s">
        <v>1226</v>
      </c>
      <c r="Z130" s="31"/>
      <c r="AA130" s="24" t="str">
        <f t="shared" si="22"/>
        <v>-</v>
      </c>
      <c r="AB130" s="65"/>
      <c r="AC130" s="23" t="str">
        <f t="shared" si="23"/>
        <v>-</v>
      </c>
    </row>
    <row r="131" spans="1:29">
      <c r="A131" s="25"/>
      <c r="B131" s="25"/>
      <c r="C131" s="25"/>
      <c r="D131" s="25"/>
      <c r="E131" s="25"/>
      <c r="F131" s="28" t="s">
        <v>565</v>
      </c>
      <c r="G131" s="29">
        <v>120</v>
      </c>
      <c r="H131" s="30">
        <v>10000</v>
      </c>
      <c r="I131" s="30">
        <v>11783</v>
      </c>
      <c r="J131" s="31"/>
      <c r="K131" s="31"/>
      <c r="L131" s="22">
        <f t="shared" si="28"/>
        <v>-100</v>
      </c>
      <c r="M131" s="31"/>
      <c r="N131" s="31"/>
      <c r="O131" s="22" t="str">
        <f t="shared" si="19"/>
        <v>-</v>
      </c>
      <c r="P131" s="31"/>
      <c r="Q131" s="31"/>
      <c r="R131" s="22" t="str">
        <f t="shared" si="20"/>
        <v>-</v>
      </c>
      <c r="S131" s="31"/>
      <c r="T131" s="31"/>
      <c r="U131" s="23" t="str">
        <f t="shared" si="21"/>
        <v>-</v>
      </c>
      <c r="V131" s="31"/>
      <c r="W131" s="24" t="s">
        <v>1226</v>
      </c>
      <c r="X131" s="31"/>
      <c r="Y131" s="24" t="s">
        <v>1226</v>
      </c>
      <c r="Z131" s="31"/>
      <c r="AA131" s="24" t="str">
        <f t="shared" si="22"/>
        <v>-</v>
      </c>
      <c r="AB131" s="65"/>
      <c r="AC131" s="23" t="str">
        <f t="shared" si="23"/>
        <v>-</v>
      </c>
    </row>
    <row r="132" spans="1:29">
      <c r="A132" s="25"/>
      <c r="B132" s="25"/>
      <c r="C132" s="25"/>
      <c r="D132" s="25"/>
      <c r="E132" s="25"/>
      <c r="F132" s="28" t="s">
        <v>566</v>
      </c>
      <c r="G132" s="29">
        <v>120</v>
      </c>
      <c r="H132" s="31">
        <v>0</v>
      </c>
      <c r="I132" s="31">
        <v>647</v>
      </c>
      <c r="J132" s="31"/>
      <c r="K132" s="31"/>
      <c r="L132" s="22">
        <f t="shared" si="28"/>
        <v>-100</v>
      </c>
      <c r="M132" s="31"/>
      <c r="N132" s="31"/>
      <c r="O132" s="22" t="str">
        <f t="shared" si="19"/>
        <v>-</v>
      </c>
      <c r="P132" s="31"/>
      <c r="Q132" s="31"/>
      <c r="R132" s="22" t="str">
        <f t="shared" si="20"/>
        <v>-</v>
      </c>
      <c r="S132" s="31"/>
      <c r="T132" s="31"/>
      <c r="U132" s="23" t="str">
        <f t="shared" si="21"/>
        <v>-</v>
      </c>
      <c r="V132" s="31"/>
      <c r="W132" s="24" t="s">
        <v>1226</v>
      </c>
      <c r="X132" s="31"/>
      <c r="Y132" s="24" t="s">
        <v>1226</v>
      </c>
      <c r="Z132" s="31"/>
      <c r="AA132" s="24" t="str">
        <f t="shared" si="22"/>
        <v>-</v>
      </c>
      <c r="AB132" s="65"/>
      <c r="AC132" s="23" t="str">
        <f t="shared" si="23"/>
        <v>-</v>
      </c>
    </row>
    <row r="133" spans="1:29">
      <c r="A133" s="25"/>
      <c r="B133" s="25"/>
      <c r="C133" s="25"/>
      <c r="D133" s="25"/>
      <c r="E133" s="25"/>
      <c r="F133" s="28" t="s">
        <v>567</v>
      </c>
      <c r="G133" s="29">
        <v>120</v>
      </c>
      <c r="H133" s="30">
        <v>21420</v>
      </c>
      <c r="I133" s="30">
        <v>60799</v>
      </c>
      <c r="J133" s="31"/>
      <c r="K133" s="31"/>
      <c r="L133" s="22">
        <f t="shared" si="28"/>
        <v>-100</v>
      </c>
      <c r="M133" s="31"/>
      <c r="N133" s="31"/>
      <c r="O133" s="22" t="str">
        <f t="shared" si="19"/>
        <v>-</v>
      </c>
      <c r="P133" s="31"/>
      <c r="Q133" s="31"/>
      <c r="R133" s="22" t="str">
        <f t="shared" si="20"/>
        <v>-</v>
      </c>
      <c r="S133" s="31"/>
      <c r="T133" s="31"/>
      <c r="U133" s="23" t="str">
        <f t="shared" si="21"/>
        <v>-</v>
      </c>
      <c r="V133" s="31"/>
      <c r="W133" s="24" t="s">
        <v>1226</v>
      </c>
      <c r="X133" s="31"/>
      <c r="Y133" s="24" t="s">
        <v>1226</v>
      </c>
      <c r="Z133" s="31"/>
      <c r="AA133" s="24" t="str">
        <f t="shared" si="22"/>
        <v>-</v>
      </c>
      <c r="AB133" s="65"/>
      <c r="AC133" s="23" t="str">
        <f t="shared" si="23"/>
        <v>-</v>
      </c>
    </row>
    <row r="134" spans="1:29">
      <c r="A134" s="25"/>
      <c r="B134" s="25"/>
      <c r="C134" s="25"/>
      <c r="D134" s="25"/>
      <c r="E134" s="25"/>
      <c r="F134" s="28" t="s">
        <v>568</v>
      </c>
      <c r="G134" s="29">
        <v>120</v>
      </c>
      <c r="H134" s="30">
        <v>47759</v>
      </c>
      <c r="I134" s="30">
        <v>42303</v>
      </c>
      <c r="J134" s="31"/>
      <c r="K134" s="31"/>
      <c r="L134" s="22">
        <f t="shared" si="28"/>
        <v>-100</v>
      </c>
      <c r="M134" s="31"/>
      <c r="N134" s="31"/>
      <c r="O134" s="22" t="str">
        <f t="shared" si="19"/>
        <v>-</v>
      </c>
      <c r="P134" s="31"/>
      <c r="Q134" s="31"/>
      <c r="R134" s="22" t="str">
        <f t="shared" si="20"/>
        <v>-</v>
      </c>
      <c r="S134" s="31"/>
      <c r="T134" s="31"/>
      <c r="U134" s="23" t="str">
        <f t="shared" si="21"/>
        <v>-</v>
      </c>
      <c r="V134" s="31"/>
      <c r="W134" s="24" t="s">
        <v>1226</v>
      </c>
      <c r="X134" s="31"/>
      <c r="Y134" s="24" t="s">
        <v>1226</v>
      </c>
      <c r="Z134" s="31"/>
      <c r="AA134" s="24" t="str">
        <f t="shared" si="22"/>
        <v>-</v>
      </c>
      <c r="AB134" s="65"/>
      <c r="AC134" s="23" t="str">
        <f t="shared" si="23"/>
        <v>-</v>
      </c>
    </row>
    <row r="135" spans="1:29">
      <c r="A135" s="25"/>
      <c r="B135" s="25"/>
      <c r="C135" s="25"/>
      <c r="D135" s="25"/>
      <c r="E135" s="25"/>
      <c r="F135" s="28" t="s">
        <v>569</v>
      </c>
      <c r="G135" s="29">
        <v>120</v>
      </c>
      <c r="H135" s="31">
        <v>0</v>
      </c>
      <c r="I135" s="31">
        <v>181</v>
      </c>
      <c r="J135" s="31"/>
      <c r="K135" s="31"/>
      <c r="L135" s="22">
        <f t="shared" si="28"/>
        <v>-100</v>
      </c>
      <c r="M135" s="31"/>
      <c r="N135" s="31"/>
      <c r="O135" s="22" t="str">
        <f t="shared" si="19"/>
        <v>-</v>
      </c>
      <c r="P135" s="31"/>
      <c r="Q135" s="31"/>
      <c r="R135" s="22" t="str">
        <f t="shared" si="20"/>
        <v>-</v>
      </c>
      <c r="S135" s="31"/>
      <c r="T135" s="31"/>
      <c r="U135" s="23" t="str">
        <f t="shared" si="21"/>
        <v>-</v>
      </c>
      <c r="V135" s="31"/>
      <c r="W135" s="24" t="s">
        <v>1226</v>
      </c>
      <c r="X135" s="31"/>
      <c r="Y135" s="24" t="s">
        <v>1226</v>
      </c>
      <c r="Z135" s="31"/>
      <c r="AA135" s="24" t="str">
        <f t="shared" si="22"/>
        <v>-</v>
      </c>
      <c r="AB135" s="65"/>
      <c r="AC135" s="23" t="str">
        <f t="shared" si="23"/>
        <v>-</v>
      </c>
    </row>
    <row r="136" spans="1:29">
      <c r="A136" s="25"/>
      <c r="B136" s="25"/>
      <c r="C136" s="25"/>
      <c r="D136" s="25"/>
      <c r="E136" s="25"/>
      <c r="F136" s="28" t="s">
        <v>570</v>
      </c>
      <c r="G136" s="29">
        <v>120</v>
      </c>
      <c r="H136" s="30">
        <v>1000</v>
      </c>
      <c r="I136" s="31">
        <v>0</v>
      </c>
      <c r="J136" s="31"/>
      <c r="K136" s="31"/>
      <c r="L136" s="22" t="str">
        <f t="shared" si="28"/>
        <v>-</v>
      </c>
      <c r="M136" s="31"/>
      <c r="N136" s="31"/>
      <c r="O136" s="22" t="str">
        <f t="shared" ref="O136:O199" si="31">IFERROR(N136/K136*100-100,"-")</f>
        <v>-</v>
      </c>
      <c r="P136" s="31"/>
      <c r="Q136" s="31"/>
      <c r="R136" s="22" t="str">
        <f t="shared" ref="R136:R199" si="32">IFERROR(Q136/N136*100-100,"-")</f>
        <v>-</v>
      </c>
      <c r="S136" s="31"/>
      <c r="T136" s="31"/>
      <c r="U136" s="23" t="str">
        <f t="shared" ref="U136:U199" si="33">IFERROR(S136/Q136*100-100,"-")</f>
        <v>-</v>
      </c>
      <c r="V136" s="31"/>
      <c r="W136" s="24" t="s">
        <v>1226</v>
      </c>
      <c r="X136" s="31"/>
      <c r="Y136" s="24" t="s">
        <v>1226</v>
      </c>
      <c r="Z136" s="31"/>
      <c r="AA136" s="24" t="str">
        <f t="shared" ref="AA136:AA199" si="34">IFERROR(Z136/X136*100-100,"-")</f>
        <v>-</v>
      </c>
      <c r="AB136" s="65"/>
      <c r="AC136" s="23" t="str">
        <f t="shared" ref="AC136:AC199" si="35">IFERROR(AB136/Z136*100-100,"-")</f>
        <v>-</v>
      </c>
    </row>
    <row r="137" spans="1:29">
      <c r="A137" s="25"/>
      <c r="B137" s="25"/>
      <c r="C137" s="25"/>
      <c r="D137" s="25"/>
      <c r="E137" s="25"/>
      <c r="F137" s="28" t="s">
        <v>571</v>
      </c>
      <c r="G137" s="29">
        <v>120</v>
      </c>
      <c r="H137" s="31">
        <v>0</v>
      </c>
      <c r="I137" s="31">
        <v>67</v>
      </c>
      <c r="J137" s="31"/>
      <c r="K137" s="31"/>
      <c r="L137" s="22">
        <f t="shared" si="28"/>
        <v>-100</v>
      </c>
      <c r="M137" s="31"/>
      <c r="N137" s="31"/>
      <c r="O137" s="22" t="str">
        <f t="shared" si="31"/>
        <v>-</v>
      </c>
      <c r="P137" s="31"/>
      <c r="Q137" s="31"/>
      <c r="R137" s="22" t="str">
        <f t="shared" si="32"/>
        <v>-</v>
      </c>
      <c r="S137" s="31"/>
      <c r="T137" s="31"/>
      <c r="U137" s="23" t="str">
        <f t="shared" si="33"/>
        <v>-</v>
      </c>
      <c r="V137" s="31"/>
      <c r="W137" s="24" t="s">
        <v>1226</v>
      </c>
      <c r="X137" s="31"/>
      <c r="Y137" s="24" t="s">
        <v>1226</v>
      </c>
      <c r="Z137" s="31"/>
      <c r="AA137" s="24" t="str">
        <f t="shared" si="34"/>
        <v>-</v>
      </c>
      <c r="AB137" s="65"/>
      <c r="AC137" s="23" t="str">
        <f t="shared" si="35"/>
        <v>-</v>
      </c>
    </row>
    <row r="138" spans="1:29">
      <c r="A138" s="25"/>
      <c r="B138" s="25"/>
      <c r="C138" s="25"/>
      <c r="D138" s="25"/>
      <c r="E138" s="25"/>
      <c r="F138" s="28" t="s">
        <v>572</v>
      </c>
      <c r="G138" s="29">
        <v>100</v>
      </c>
      <c r="H138" s="31">
        <v>0</v>
      </c>
      <c r="I138" s="31">
        <v>85</v>
      </c>
      <c r="J138" s="31"/>
      <c r="K138" s="31"/>
      <c r="L138" s="22">
        <f t="shared" si="28"/>
        <v>-100</v>
      </c>
      <c r="M138" s="31"/>
      <c r="N138" s="31"/>
      <c r="O138" s="22" t="str">
        <f t="shared" si="31"/>
        <v>-</v>
      </c>
      <c r="P138" s="31"/>
      <c r="Q138" s="31"/>
      <c r="R138" s="22" t="str">
        <f t="shared" si="32"/>
        <v>-</v>
      </c>
      <c r="S138" s="31"/>
      <c r="T138" s="31"/>
      <c r="U138" s="23" t="str">
        <f t="shared" si="33"/>
        <v>-</v>
      </c>
      <c r="V138" s="31"/>
      <c r="W138" s="24" t="s">
        <v>1226</v>
      </c>
      <c r="X138" s="31"/>
      <c r="Y138" s="24" t="s">
        <v>1226</v>
      </c>
      <c r="Z138" s="31"/>
      <c r="AA138" s="24" t="str">
        <f t="shared" si="34"/>
        <v>-</v>
      </c>
      <c r="AB138" s="65"/>
      <c r="AC138" s="23" t="str">
        <f t="shared" si="35"/>
        <v>-</v>
      </c>
    </row>
    <row r="139" spans="1:29">
      <c r="A139" s="25"/>
      <c r="B139" s="25"/>
      <c r="C139" s="25"/>
      <c r="D139" s="25"/>
      <c r="E139" s="26" t="s">
        <v>233</v>
      </c>
      <c r="F139" s="28"/>
      <c r="G139" s="32" t="s">
        <v>355</v>
      </c>
      <c r="H139" s="20">
        <f t="shared" ref="H139:AB139" si="36">SUM(H140:H167)</f>
        <v>2995298</v>
      </c>
      <c r="I139" s="20">
        <f t="shared" si="36"/>
        <v>3418761</v>
      </c>
      <c r="J139" s="20">
        <f t="shared" si="36"/>
        <v>0</v>
      </c>
      <c r="K139" s="20">
        <f t="shared" si="36"/>
        <v>0</v>
      </c>
      <c r="L139" s="22">
        <f t="shared" si="28"/>
        <v>-100</v>
      </c>
      <c r="M139" s="20">
        <f t="shared" si="36"/>
        <v>0</v>
      </c>
      <c r="N139" s="20">
        <f t="shared" si="36"/>
        <v>0</v>
      </c>
      <c r="O139" s="22" t="str">
        <f t="shared" si="31"/>
        <v>-</v>
      </c>
      <c r="P139" s="20">
        <f t="shared" si="36"/>
        <v>0</v>
      </c>
      <c r="Q139" s="20">
        <f t="shared" si="36"/>
        <v>0</v>
      </c>
      <c r="R139" s="22" t="str">
        <f t="shared" si="32"/>
        <v>-</v>
      </c>
      <c r="S139" s="20">
        <f t="shared" si="36"/>
        <v>0</v>
      </c>
      <c r="T139" s="20">
        <f t="shared" si="36"/>
        <v>0</v>
      </c>
      <c r="U139" s="23" t="str">
        <f t="shared" si="33"/>
        <v>-</v>
      </c>
      <c r="V139" s="20">
        <v>0</v>
      </c>
      <c r="W139" s="24" t="s">
        <v>1226</v>
      </c>
      <c r="X139" s="20">
        <v>0</v>
      </c>
      <c r="Y139" s="24" t="s">
        <v>1226</v>
      </c>
      <c r="Z139" s="20">
        <v>0</v>
      </c>
      <c r="AA139" s="24" t="str">
        <f t="shared" si="34"/>
        <v>-</v>
      </c>
      <c r="AB139" s="66">
        <f t="shared" si="36"/>
        <v>0</v>
      </c>
      <c r="AC139" s="23" t="str">
        <f t="shared" si="35"/>
        <v>-</v>
      </c>
    </row>
    <row r="140" spans="1:29">
      <c r="A140" s="25"/>
      <c r="B140" s="25"/>
      <c r="C140" s="25"/>
      <c r="D140" s="25"/>
      <c r="E140" s="25"/>
      <c r="F140" s="28" t="s">
        <v>573</v>
      </c>
      <c r="G140" s="29">
        <v>120</v>
      </c>
      <c r="H140" s="30">
        <v>561000</v>
      </c>
      <c r="I140" s="30">
        <v>797498</v>
      </c>
      <c r="J140" s="31"/>
      <c r="K140" s="31"/>
      <c r="L140" s="22">
        <f t="shared" si="28"/>
        <v>-100</v>
      </c>
      <c r="M140" s="31"/>
      <c r="N140" s="31"/>
      <c r="O140" s="22" t="str">
        <f t="shared" si="31"/>
        <v>-</v>
      </c>
      <c r="P140" s="31"/>
      <c r="Q140" s="31"/>
      <c r="R140" s="22" t="str">
        <f t="shared" si="32"/>
        <v>-</v>
      </c>
      <c r="S140" s="31"/>
      <c r="T140" s="31"/>
      <c r="U140" s="23" t="str">
        <f t="shared" si="33"/>
        <v>-</v>
      </c>
      <c r="V140" s="31"/>
      <c r="W140" s="24" t="s">
        <v>1226</v>
      </c>
      <c r="X140" s="31"/>
      <c r="Y140" s="24" t="s">
        <v>1226</v>
      </c>
      <c r="Z140" s="31"/>
      <c r="AA140" s="24" t="str">
        <f t="shared" si="34"/>
        <v>-</v>
      </c>
      <c r="AB140" s="65"/>
      <c r="AC140" s="23" t="str">
        <f t="shared" si="35"/>
        <v>-</v>
      </c>
    </row>
    <row r="141" spans="1:29">
      <c r="A141" s="25"/>
      <c r="B141" s="25"/>
      <c r="C141" s="25"/>
      <c r="D141" s="25"/>
      <c r="E141" s="25"/>
      <c r="F141" s="28" t="s">
        <v>574</v>
      </c>
      <c r="G141" s="29">
        <v>120</v>
      </c>
      <c r="H141" s="30">
        <v>20000</v>
      </c>
      <c r="I141" s="30">
        <v>73119</v>
      </c>
      <c r="J141" s="31"/>
      <c r="K141" s="31"/>
      <c r="L141" s="22">
        <f t="shared" si="28"/>
        <v>-100</v>
      </c>
      <c r="M141" s="31"/>
      <c r="N141" s="31"/>
      <c r="O141" s="22" t="str">
        <f t="shared" si="31"/>
        <v>-</v>
      </c>
      <c r="P141" s="31"/>
      <c r="Q141" s="31"/>
      <c r="R141" s="22" t="str">
        <f t="shared" si="32"/>
        <v>-</v>
      </c>
      <c r="S141" s="31"/>
      <c r="T141" s="31"/>
      <c r="U141" s="23" t="str">
        <f t="shared" si="33"/>
        <v>-</v>
      </c>
      <c r="V141" s="31"/>
      <c r="W141" s="24" t="s">
        <v>1226</v>
      </c>
      <c r="X141" s="31"/>
      <c r="Y141" s="24" t="s">
        <v>1226</v>
      </c>
      <c r="Z141" s="31"/>
      <c r="AA141" s="24" t="str">
        <f t="shared" si="34"/>
        <v>-</v>
      </c>
      <c r="AB141" s="65"/>
      <c r="AC141" s="23" t="str">
        <f t="shared" si="35"/>
        <v>-</v>
      </c>
    </row>
    <row r="142" spans="1:29">
      <c r="A142" s="25"/>
      <c r="B142" s="25"/>
      <c r="C142" s="25"/>
      <c r="D142" s="25"/>
      <c r="E142" s="25"/>
      <c r="F142" s="28" t="s">
        <v>575</v>
      </c>
      <c r="G142" s="29">
        <v>120</v>
      </c>
      <c r="H142" s="30">
        <v>210500</v>
      </c>
      <c r="I142" s="30">
        <v>229098</v>
      </c>
      <c r="J142" s="31"/>
      <c r="K142" s="31"/>
      <c r="L142" s="22">
        <f t="shared" si="28"/>
        <v>-100</v>
      </c>
      <c r="M142" s="31"/>
      <c r="N142" s="31"/>
      <c r="O142" s="22" t="str">
        <f t="shared" si="31"/>
        <v>-</v>
      </c>
      <c r="P142" s="31"/>
      <c r="Q142" s="31"/>
      <c r="R142" s="22" t="str">
        <f t="shared" si="32"/>
        <v>-</v>
      </c>
      <c r="S142" s="31"/>
      <c r="T142" s="31"/>
      <c r="U142" s="23" t="str">
        <f t="shared" si="33"/>
        <v>-</v>
      </c>
      <c r="V142" s="31"/>
      <c r="W142" s="24" t="s">
        <v>1226</v>
      </c>
      <c r="X142" s="31"/>
      <c r="Y142" s="24" t="s">
        <v>1226</v>
      </c>
      <c r="Z142" s="31"/>
      <c r="AA142" s="24" t="str">
        <f t="shared" si="34"/>
        <v>-</v>
      </c>
      <c r="AB142" s="65"/>
      <c r="AC142" s="23" t="str">
        <f t="shared" si="35"/>
        <v>-</v>
      </c>
    </row>
    <row r="143" spans="1:29">
      <c r="A143" s="25"/>
      <c r="B143" s="25"/>
      <c r="C143" s="25"/>
      <c r="D143" s="25"/>
      <c r="E143" s="25"/>
      <c r="F143" s="28" t="s">
        <v>576</v>
      </c>
      <c r="G143" s="29">
        <v>120</v>
      </c>
      <c r="H143" s="30">
        <v>2270</v>
      </c>
      <c r="I143" s="30">
        <v>8717</v>
      </c>
      <c r="J143" s="31"/>
      <c r="K143" s="31"/>
      <c r="L143" s="22">
        <f t="shared" si="28"/>
        <v>-100</v>
      </c>
      <c r="M143" s="31"/>
      <c r="N143" s="31"/>
      <c r="O143" s="22" t="str">
        <f t="shared" si="31"/>
        <v>-</v>
      </c>
      <c r="P143" s="31"/>
      <c r="Q143" s="31"/>
      <c r="R143" s="22" t="str">
        <f t="shared" si="32"/>
        <v>-</v>
      </c>
      <c r="S143" s="31"/>
      <c r="T143" s="31"/>
      <c r="U143" s="23" t="str">
        <f t="shared" si="33"/>
        <v>-</v>
      </c>
      <c r="V143" s="31"/>
      <c r="W143" s="24" t="s">
        <v>1226</v>
      </c>
      <c r="X143" s="31"/>
      <c r="Y143" s="24" t="s">
        <v>1226</v>
      </c>
      <c r="Z143" s="31"/>
      <c r="AA143" s="24" t="str">
        <f t="shared" si="34"/>
        <v>-</v>
      </c>
      <c r="AB143" s="65"/>
      <c r="AC143" s="23" t="str">
        <f t="shared" si="35"/>
        <v>-</v>
      </c>
    </row>
    <row r="144" spans="1:29">
      <c r="A144" s="25"/>
      <c r="B144" s="25"/>
      <c r="C144" s="25"/>
      <c r="D144" s="25"/>
      <c r="E144" s="25"/>
      <c r="F144" s="28" t="s">
        <v>577</v>
      </c>
      <c r="G144" s="29">
        <v>120</v>
      </c>
      <c r="H144" s="30">
        <v>95000</v>
      </c>
      <c r="I144" s="30">
        <v>59815</v>
      </c>
      <c r="J144" s="31"/>
      <c r="K144" s="31"/>
      <c r="L144" s="22">
        <f t="shared" si="28"/>
        <v>-100</v>
      </c>
      <c r="M144" s="31"/>
      <c r="N144" s="31"/>
      <c r="O144" s="22" t="str">
        <f t="shared" si="31"/>
        <v>-</v>
      </c>
      <c r="P144" s="31"/>
      <c r="Q144" s="31"/>
      <c r="R144" s="22" t="str">
        <f t="shared" si="32"/>
        <v>-</v>
      </c>
      <c r="S144" s="31"/>
      <c r="T144" s="31"/>
      <c r="U144" s="23" t="str">
        <f t="shared" si="33"/>
        <v>-</v>
      </c>
      <c r="V144" s="31"/>
      <c r="W144" s="24" t="s">
        <v>1226</v>
      </c>
      <c r="X144" s="31"/>
      <c r="Y144" s="24" t="s">
        <v>1226</v>
      </c>
      <c r="Z144" s="31"/>
      <c r="AA144" s="24" t="str">
        <f t="shared" si="34"/>
        <v>-</v>
      </c>
      <c r="AB144" s="65"/>
      <c r="AC144" s="23" t="str">
        <f t="shared" si="35"/>
        <v>-</v>
      </c>
    </row>
    <row r="145" spans="1:29">
      <c r="A145" s="25"/>
      <c r="B145" s="25"/>
      <c r="C145" s="25"/>
      <c r="D145" s="25"/>
      <c r="E145" s="25"/>
      <c r="F145" s="28" t="s">
        <v>578</v>
      </c>
      <c r="G145" s="29">
        <v>120</v>
      </c>
      <c r="H145" s="30">
        <v>200000</v>
      </c>
      <c r="I145" s="30">
        <v>9486</v>
      </c>
      <c r="J145" s="31"/>
      <c r="K145" s="31"/>
      <c r="L145" s="22">
        <f t="shared" ref="L145:L208" si="37">IFERROR(K145/I145*100-100,"-")</f>
        <v>-100</v>
      </c>
      <c r="M145" s="31"/>
      <c r="N145" s="31"/>
      <c r="O145" s="22" t="str">
        <f t="shared" si="31"/>
        <v>-</v>
      </c>
      <c r="P145" s="31"/>
      <c r="Q145" s="31"/>
      <c r="R145" s="22" t="str">
        <f t="shared" si="32"/>
        <v>-</v>
      </c>
      <c r="S145" s="31"/>
      <c r="T145" s="31"/>
      <c r="U145" s="23" t="str">
        <f t="shared" si="33"/>
        <v>-</v>
      </c>
      <c r="V145" s="31"/>
      <c r="W145" s="24" t="s">
        <v>1226</v>
      </c>
      <c r="X145" s="31"/>
      <c r="Y145" s="24" t="s">
        <v>1226</v>
      </c>
      <c r="Z145" s="31"/>
      <c r="AA145" s="24" t="str">
        <f t="shared" si="34"/>
        <v>-</v>
      </c>
      <c r="AB145" s="65"/>
      <c r="AC145" s="23" t="str">
        <f t="shared" si="35"/>
        <v>-</v>
      </c>
    </row>
    <row r="146" spans="1:29">
      <c r="A146" s="25"/>
      <c r="B146" s="25"/>
      <c r="C146" s="25"/>
      <c r="D146" s="25"/>
      <c r="E146" s="25"/>
      <c r="F146" s="28" t="s">
        <v>579</v>
      </c>
      <c r="G146" s="29">
        <v>120</v>
      </c>
      <c r="H146" s="31">
        <v>0</v>
      </c>
      <c r="I146" s="30">
        <v>9608</v>
      </c>
      <c r="J146" s="31"/>
      <c r="K146" s="31"/>
      <c r="L146" s="22">
        <f t="shared" si="37"/>
        <v>-100</v>
      </c>
      <c r="M146" s="31"/>
      <c r="N146" s="31"/>
      <c r="O146" s="22" t="str">
        <f t="shared" si="31"/>
        <v>-</v>
      </c>
      <c r="P146" s="31"/>
      <c r="Q146" s="31"/>
      <c r="R146" s="22" t="str">
        <f t="shared" si="32"/>
        <v>-</v>
      </c>
      <c r="S146" s="31"/>
      <c r="T146" s="31"/>
      <c r="U146" s="23" t="str">
        <f t="shared" si="33"/>
        <v>-</v>
      </c>
      <c r="V146" s="31"/>
      <c r="W146" s="24" t="s">
        <v>1226</v>
      </c>
      <c r="X146" s="31"/>
      <c r="Y146" s="24" t="s">
        <v>1226</v>
      </c>
      <c r="Z146" s="31"/>
      <c r="AA146" s="24" t="str">
        <f t="shared" si="34"/>
        <v>-</v>
      </c>
      <c r="AB146" s="65"/>
      <c r="AC146" s="23" t="str">
        <f t="shared" si="35"/>
        <v>-</v>
      </c>
    </row>
    <row r="147" spans="1:29">
      <c r="A147" s="25"/>
      <c r="B147" s="25"/>
      <c r="C147" s="25"/>
      <c r="D147" s="25"/>
      <c r="E147" s="25"/>
      <c r="F147" s="28" t="s">
        <v>580</v>
      </c>
      <c r="G147" s="29">
        <v>120</v>
      </c>
      <c r="H147" s="30">
        <v>82549</v>
      </c>
      <c r="I147" s="30">
        <v>44819</v>
      </c>
      <c r="J147" s="31"/>
      <c r="K147" s="31"/>
      <c r="L147" s="22">
        <f t="shared" si="37"/>
        <v>-100</v>
      </c>
      <c r="M147" s="31"/>
      <c r="N147" s="31"/>
      <c r="O147" s="22" t="str">
        <f t="shared" si="31"/>
        <v>-</v>
      </c>
      <c r="P147" s="31"/>
      <c r="Q147" s="31"/>
      <c r="R147" s="22" t="str">
        <f t="shared" si="32"/>
        <v>-</v>
      </c>
      <c r="S147" s="31"/>
      <c r="T147" s="31"/>
      <c r="U147" s="23" t="str">
        <f t="shared" si="33"/>
        <v>-</v>
      </c>
      <c r="V147" s="31"/>
      <c r="W147" s="24" t="s">
        <v>1226</v>
      </c>
      <c r="X147" s="31"/>
      <c r="Y147" s="24" t="s">
        <v>1226</v>
      </c>
      <c r="Z147" s="31"/>
      <c r="AA147" s="24" t="str">
        <f t="shared" si="34"/>
        <v>-</v>
      </c>
      <c r="AB147" s="65"/>
      <c r="AC147" s="23" t="str">
        <f t="shared" si="35"/>
        <v>-</v>
      </c>
    </row>
    <row r="148" spans="1:29">
      <c r="A148" s="25"/>
      <c r="B148" s="25"/>
      <c r="C148" s="25"/>
      <c r="D148" s="25"/>
      <c r="E148" s="25"/>
      <c r="F148" s="28" t="s">
        <v>581</v>
      </c>
      <c r="G148" s="29">
        <v>120</v>
      </c>
      <c r="H148" s="30">
        <v>47000</v>
      </c>
      <c r="I148" s="30">
        <v>86973</v>
      </c>
      <c r="J148" s="31"/>
      <c r="K148" s="31"/>
      <c r="L148" s="22">
        <f t="shared" si="37"/>
        <v>-100</v>
      </c>
      <c r="M148" s="31"/>
      <c r="N148" s="31"/>
      <c r="O148" s="22" t="str">
        <f t="shared" si="31"/>
        <v>-</v>
      </c>
      <c r="P148" s="31"/>
      <c r="Q148" s="31"/>
      <c r="R148" s="22" t="str">
        <f t="shared" si="32"/>
        <v>-</v>
      </c>
      <c r="S148" s="31"/>
      <c r="T148" s="31"/>
      <c r="U148" s="23" t="str">
        <f t="shared" si="33"/>
        <v>-</v>
      </c>
      <c r="V148" s="31"/>
      <c r="W148" s="24" t="s">
        <v>1226</v>
      </c>
      <c r="X148" s="31"/>
      <c r="Y148" s="24" t="s">
        <v>1226</v>
      </c>
      <c r="Z148" s="31"/>
      <c r="AA148" s="24" t="str">
        <f t="shared" si="34"/>
        <v>-</v>
      </c>
      <c r="AB148" s="65"/>
      <c r="AC148" s="23" t="str">
        <f t="shared" si="35"/>
        <v>-</v>
      </c>
    </row>
    <row r="149" spans="1:29">
      <c r="A149" s="25"/>
      <c r="B149" s="25"/>
      <c r="C149" s="25"/>
      <c r="D149" s="25"/>
      <c r="E149" s="25"/>
      <c r="F149" s="28" t="s">
        <v>582</v>
      </c>
      <c r="G149" s="29">
        <v>120</v>
      </c>
      <c r="H149" s="30">
        <v>303987</v>
      </c>
      <c r="I149" s="30">
        <v>163505</v>
      </c>
      <c r="J149" s="31"/>
      <c r="K149" s="31"/>
      <c r="L149" s="22">
        <f t="shared" si="37"/>
        <v>-100</v>
      </c>
      <c r="M149" s="31"/>
      <c r="N149" s="31"/>
      <c r="O149" s="22" t="str">
        <f t="shared" si="31"/>
        <v>-</v>
      </c>
      <c r="P149" s="31"/>
      <c r="Q149" s="31"/>
      <c r="R149" s="22" t="str">
        <f t="shared" si="32"/>
        <v>-</v>
      </c>
      <c r="S149" s="31"/>
      <c r="T149" s="31"/>
      <c r="U149" s="23" t="str">
        <f t="shared" si="33"/>
        <v>-</v>
      </c>
      <c r="V149" s="31"/>
      <c r="W149" s="24" t="s">
        <v>1226</v>
      </c>
      <c r="X149" s="31"/>
      <c r="Y149" s="24" t="s">
        <v>1226</v>
      </c>
      <c r="Z149" s="31"/>
      <c r="AA149" s="24" t="str">
        <f t="shared" si="34"/>
        <v>-</v>
      </c>
      <c r="AB149" s="65"/>
      <c r="AC149" s="23" t="str">
        <f t="shared" si="35"/>
        <v>-</v>
      </c>
    </row>
    <row r="150" spans="1:29">
      <c r="A150" s="25"/>
      <c r="B150" s="25"/>
      <c r="C150" s="25"/>
      <c r="D150" s="25"/>
      <c r="E150" s="25"/>
      <c r="F150" s="28" t="s">
        <v>583</v>
      </c>
      <c r="G150" s="29">
        <v>120</v>
      </c>
      <c r="H150" s="30">
        <v>25000</v>
      </c>
      <c r="I150" s="30">
        <v>4486</v>
      </c>
      <c r="J150" s="31"/>
      <c r="K150" s="31"/>
      <c r="L150" s="22">
        <f t="shared" si="37"/>
        <v>-100</v>
      </c>
      <c r="M150" s="31"/>
      <c r="N150" s="31"/>
      <c r="O150" s="22" t="str">
        <f t="shared" si="31"/>
        <v>-</v>
      </c>
      <c r="P150" s="31"/>
      <c r="Q150" s="31"/>
      <c r="R150" s="22" t="str">
        <f t="shared" si="32"/>
        <v>-</v>
      </c>
      <c r="S150" s="31"/>
      <c r="T150" s="31"/>
      <c r="U150" s="23" t="str">
        <f t="shared" si="33"/>
        <v>-</v>
      </c>
      <c r="V150" s="31"/>
      <c r="W150" s="24" t="s">
        <v>1226</v>
      </c>
      <c r="X150" s="31"/>
      <c r="Y150" s="24" t="s">
        <v>1226</v>
      </c>
      <c r="Z150" s="31"/>
      <c r="AA150" s="24" t="str">
        <f t="shared" si="34"/>
        <v>-</v>
      </c>
      <c r="AB150" s="65"/>
      <c r="AC150" s="23" t="str">
        <f t="shared" si="35"/>
        <v>-</v>
      </c>
    </row>
    <row r="151" spans="1:29">
      <c r="A151" s="25"/>
      <c r="B151" s="25"/>
      <c r="C151" s="25"/>
      <c r="D151" s="25"/>
      <c r="E151" s="25"/>
      <c r="F151" s="28" t="s">
        <v>584</v>
      </c>
      <c r="G151" s="29">
        <v>120</v>
      </c>
      <c r="H151" s="31">
        <v>0</v>
      </c>
      <c r="I151" s="30">
        <v>143053</v>
      </c>
      <c r="J151" s="31"/>
      <c r="K151" s="31"/>
      <c r="L151" s="22">
        <f t="shared" si="37"/>
        <v>-100</v>
      </c>
      <c r="M151" s="31"/>
      <c r="N151" s="31"/>
      <c r="O151" s="22" t="str">
        <f t="shared" si="31"/>
        <v>-</v>
      </c>
      <c r="P151" s="31"/>
      <c r="Q151" s="31"/>
      <c r="R151" s="22" t="str">
        <f t="shared" si="32"/>
        <v>-</v>
      </c>
      <c r="S151" s="31"/>
      <c r="T151" s="31"/>
      <c r="U151" s="23" t="str">
        <f t="shared" si="33"/>
        <v>-</v>
      </c>
      <c r="V151" s="31"/>
      <c r="W151" s="24" t="s">
        <v>1226</v>
      </c>
      <c r="X151" s="31"/>
      <c r="Y151" s="24" t="s">
        <v>1226</v>
      </c>
      <c r="Z151" s="31"/>
      <c r="AA151" s="24" t="str">
        <f t="shared" si="34"/>
        <v>-</v>
      </c>
      <c r="AB151" s="65"/>
      <c r="AC151" s="23" t="str">
        <f t="shared" si="35"/>
        <v>-</v>
      </c>
    </row>
    <row r="152" spans="1:29">
      <c r="A152" s="25"/>
      <c r="B152" s="25"/>
      <c r="C152" s="25"/>
      <c r="D152" s="25"/>
      <c r="E152" s="25"/>
      <c r="F152" s="28" t="s">
        <v>585</v>
      </c>
      <c r="G152" s="29">
        <v>120</v>
      </c>
      <c r="H152" s="30">
        <v>204500</v>
      </c>
      <c r="I152" s="30">
        <v>72382</v>
      </c>
      <c r="J152" s="31"/>
      <c r="K152" s="31"/>
      <c r="L152" s="22">
        <f t="shared" si="37"/>
        <v>-100</v>
      </c>
      <c r="M152" s="31"/>
      <c r="N152" s="31"/>
      <c r="O152" s="22" t="str">
        <f t="shared" si="31"/>
        <v>-</v>
      </c>
      <c r="P152" s="31"/>
      <c r="Q152" s="31"/>
      <c r="R152" s="22" t="str">
        <f t="shared" si="32"/>
        <v>-</v>
      </c>
      <c r="S152" s="31"/>
      <c r="T152" s="31"/>
      <c r="U152" s="23" t="str">
        <f t="shared" si="33"/>
        <v>-</v>
      </c>
      <c r="V152" s="31"/>
      <c r="W152" s="24" t="s">
        <v>1226</v>
      </c>
      <c r="X152" s="31"/>
      <c r="Y152" s="24" t="s">
        <v>1226</v>
      </c>
      <c r="Z152" s="31"/>
      <c r="AA152" s="24" t="str">
        <f t="shared" si="34"/>
        <v>-</v>
      </c>
      <c r="AB152" s="65"/>
      <c r="AC152" s="23" t="str">
        <f t="shared" si="35"/>
        <v>-</v>
      </c>
    </row>
    <row r="153" spans="1:29">
      <c r="A153" s="25"/>
      <c r="B153" s="25"/>
      <c r="C153" s="25"/>
      <c r="D153" s="25"/>
      <c r="E153" s="25"/>
      <c r="F153" s="28" t="s">
        <v>586</v>
      </c>
      <c r="G153" s="29">
        <v>120</v>
      </c>
      <c r="H153" s="31">
        <v>0</v>
      </c>
      <c r="I153" s="30">
        <v>10072</v>
      </c>
      <c r="J153" s="31"/>
      <c r="K153" s="31"/>
      <c r="L153" s="22">
        <f t="shared" si="37"/>
        <v>-100</v>
      </c>
      <c r="M153" s="31"/>
      <c r="N153" s="31"/>
      <c r="O153" s="22" t="str">
        <f t="shared" si="31"/>
        <v>-</v>
      </c>
      <c r="P153" s="31"/>
      <c r="Q153" s="31"/>
      <c r="R153" s="22" t="str">
        <f t="shared" si="32"/>
        <v>-</v>
      </c>
      <c r="S153" s="31"/>
      <c r="T153" s="31"/>
      <c r="U153" s="23" t="str">
        <f t="shared" si="33"/>
        <v>-</v>
      </c>
      <c r="V153" s="31"/>
      <c r="W153" s="24" t="s">
        <v>1226</v>
      </c>
      <c r="X153" s="31"/>
      <c r="Y153" s="24" t="s">
        <v>1226</v>
      </c>
      <c r="Z153" s="31"/>
      <c r="AA153" s="24" t="str">
        <f t="shared" si="34"/>
        <v>-</v>
      </c>
      <c r="AB153" s="65"/>
      <c r="AC153" s="23" t="str">
        <f t="shared" si="35"/>
        <v>-</v>
      </c>
    </row>
    <row r="154" spans="1:29">
      <c r="A154" s="25"/>
      <c r="B154" s="25"/>
      <c r="C154" s="25"/>
      <c r="D154" s="25"/>
      <c r="E154" s="25"/>
      <c r="F154" s="28" t="s">
        <v>587</v>
      </c>
      <c r="G154" s="29">
        <v>120</v>
      </c>
      <c r="H154" s="30">
        <v>25000</v>
      </c>
      <c r="I154" s="30">
        <v>33642</v>
      </c>
      <c r="J154" s="31"/>
      <c r="K154" s="31"/>
      <c r="L154" s="22">
        <f t="shared" si="37"/>
        <v>-100</v>
      </c>
      <c r="M154" s="31"/>
      <c r="N154" s="31"/>
      <c r="O154" s="22" t="str">
        <f t="shared" si="31"/>
        <v>-</v>
      </c>
      <c r="P154" s="31"/>
      <c r="Q154" s="31"/>
      <c r="R154" s="22" t="str">
        <f t="shared" si="32"/>
        <v>-</v>
      </c>
      <c r="S154" s="31"/>
      <c r="T154" s="31"/>
      <c r="U154" s="23" t="str">
        <f t="shared" si="33"/>
        <v>-</v>
      </c>
      <c r="V154" s="31"/>
      <c r="W154" s="24" t="s">
        <v>1226</v>
      </c>
      <c r="X154" s="31"/>
      <c r="Y154" s="24" t="s">
        <v>1226</v>
      </c>
      <c r="Z154" s="31"/>
      <c r="AA154" s="24" t="str">
        <f t="shared" si="34"/>
        <v>-</v>
      </c>
      <c r="AB154" s="65"/>
      <c r="AC154" s="23" t="str">
        <f t="shared" si="35"/>
        <v>-</v>
      </c>
    </row>
    <row r="155" spans="1:29">
      <c r="A155" s="25"/>
      <c r="B155" s="25"/>
      <c r="C155" s="25"/>
      <c r="D155" s="25"/>
      <c r="E155" s="25"/>
      <c r="F155" s="28" t="s">
        <v>588</v>
      </c>
      <c r="G155" s="29">
        <v>120</v>
      </c>
      <c r="H155" s="30">
        <v>113359</v>
      </c>
      <c r="I155" s="30">
        <v>170920</v>
      </c>
      <c r="J155" s="31"/>
      <c r="K155" s="31"/>
      <c r="L155" s="22">
        <f t="shared" si="37"/>
        <v>-100</v>
      </c>
      <c r="M155" s="31"/>
      <c r="N155" s="31"/>
      <c r="O155" s="22" t="str">
        <f t="shared" si="31"/>
        <v>-</v>
      </c>
      <c r="P155" s="31"/>
      <c r="Q155" s="31"/>
      <c r="R155" s="22" t="str">
        <f t="shared" si="32"/>
        <v>-</v>
      </c>
      <c r="S155" s="31"/>
      <c r="T155" s="31"/>
      <c r="U155" s="23" t="str">
        <f t="shared" si="33"/>
        <v>-</v>
      </c>
      <c r="V155" s="31"/>
      <c r="W155" s="24" t="s">
        <v>1226</v>
      </c>
      <c r="X155" s="31"/>
      <c r="Y155" s="24" t="s">
        <v>1226</v>
      </c>
      <c r="Z155" s="31"/>
      <c r="AA155" s="24" t="str">
        <f t="shared" si="34"/>
        <v>-</v>
      </c>
      <c r="AB155" s="65"/>
      <c r="AC155" s="23" t="str">
        <f t="shared" si="35"/>
        <v>-</v>
      </c>
    </row>
    <row r="156" spans="1:29">
      <c r="A156" s="25"/>
      <c r="B156" s="25"/>
      <c r="C156" s="25"/>
      <c r="D156" s="25"/>
      <c r="E156" s="25"/>
      <c r="F156" s="28" t="s">
        <v>589</v>
      </c>
      <c r="G156" s="29">
        <v>120</v>
      </c>
      <c r="H156" s="30">
        <v>24997</v>
      </c>
      <c r="I156" s="30">
        <v>34892</v>
      </c>
      <c r="J156" s="31"/>
      <c r="K156" s="31"/>
      <c r="L156" s="22">
        <f t="shared" si="37"/>
        <v>-100</v>
      </c>
      <c r="M156" s="31"/>
      <c r="N156" s="31"/>
      <c r="O156" s="22" t="str">
        <f t="shared" si="31"/>
        <v>-</v>
      </c>
      <c r="P156" s="31"/>
      <c r="Q156" s="31"/>
      <c r="R156" s="22" t="str">
        <f t="shared" si="32"/>
        <v>-</v>
      </c>
      <c r="S156" s="31"/>
      <c r="T156" s="31"/>
      <c r="U156" s="23" t="str">
        <f t="shared" si="33"/>
        <v>-</v>
      </c>
      <c r="V156" s="31"/>
      <c r="W156" s="24" t="s">
        <v>1226</v>
      </c>
      <c r="X156" s="31"/>
      <c r="Y156" s="24" t="s">
        <v>1226</v>
      </c>
      <c r="Z156" s="31"/>
      <c r="AA156" s="24" t="str">
        <f t="shared" si="34"/>
        <v>-</v>
      </c>
      <c r="AB156" s="65"/>
      <c r="AC156" s="23" t="str">
        <f t="shared" si="35"/>
        <v>-</v>
      </c>
    </row>
    <row r="157" spans="1:29">
      <c r="A157" s="25"/>
      <c r="B157" s="25"/>
      <c r="C157" s="25"/>
      <c r="D157" s="25"/>
      <c r="E157" s="25"/>
      <c r="F157" s="28" t="s">
        <v>590</v>
      </c>
      <c r="G157" s="29">
        <v>120</v>
      </c>
      <c r="H157" s="30">
        <v>158000</v>
      </c>
      <c r="I157" s="30">
        <v>275038</v>
      </c>
      <c r="J157" s="31"/>
      <c r="K157" s="31"/>
      <c r="L157" s="22">
        <f t="shared" si="37"/>
        <v>-100</v>
      </c>
      <c r="M157" s="31"/>
      <c r="N157" s="31"/>
      <c r="O157" s="22" t="str">
        <f t="shared" si="31"/>
        <v>-</v>
      </c>
      <c r="P157" s="31"/>
      <c r="Q157" s="31"/>
      <c r="R157" s="22" t="str">
        <f t="shared" si="32"/>
        <v>-</v>
      </c>
      <c r="S157" s="31"/>
      <c r="T157" s="31"/>
      <c r="U157" s="23" t="str">
        <f t="shared" si="33"/>
        <v>-</v>
      </c>
      <c r="V157" s="31"/>
      <c r="W157" s="24" t="s">
        <v>1226</v>
      </c>
      <c r="X157" s="31"/>
      <c r="Y157" s="24" t="s">
        <v>1226</v>
      </c>
      <c r="Z157" s="31"/>
      <c r="AA157" s="24" t="str">
        <f t="shared" si="34"/>
        <v>-</v>
      </c>
      <c r="AB157" s="65"/>
      <c r="AC157" s="23" t="str">
        <f t="shared" si="35"/>
        <v>-</v>
      </c>
    </row>
    <row r="158" spans="1:29">
      <c r="A158" s="25"/>
      <c r="B158" s="25"/>
      <c r="C158" s="25"/>
      <c r="D158" s="25"/>
      <c r="E158" s="25"/>
      <c r="F158" s="28" t="s">
        <v>591</v>
      </c>
      <c r="G158" s="29">
        <v>120</v>
      </c>
      <c r="H158" s="30">
        <v>15000</v>
      </c>
      <c r="I158" s="30">
        <v>13545</v>
      </c>
      <c r="J158" s="31"/>
      <c r="K158" s="31"/>
      <c r="L158" s="22">
        <f t="shared" si="37"/>
        <v>-100</v>
      </c>
      <c r="M158" s="31"/>
      <c r="N158" s="31"/>
      <c r="O158" s="22" t="str">
        <f t="shared" si="31"/>
        <v>-</v>
      </c>
      <c r="P158" s="31"/>
      <c r="Q158" s="31"/>
      <c r="R158" s="22" t="str">
        <f t="shared" si="32"/>
        <v>-</v>
      </c>
      <c r="S158" s="31"/>
      <c r="T158" s="31"/>
      <c r="U158" s="23" t="str">
        <f t="shared" si="33"/>
        <v>-</v>
      </c>
      <c r="V158" s="31"/>
      <c r="W158" s="24" t="s">
        <v>1226</v>
      </c>
      <c r="X158" s="31"/>
      <c r="Y158" s="24" t="s">
        <v>1226</v>
      </c>
      <c r="Z158" s="31"/>
      <c r="AA158" s="24" t="str">
        <f t="shared" si="34"/>
        <v>-</v>
      </c>
      <c r="AB158" s="65"/>
      <c r="AC158" s="23" t="str">
        <f t="shared" si="35"/>
        <v>-</v>
      </c>
    </row>
    <row r="159" spans="1:29">
      <c r="A159" s="25"/>
      <c r="B159" s="25"/>
      <c r="C159" s="25"/>
      <c r="D159" s="25"/>
      <c r="E159" s="25"/>
      <c r="F159" s="28" t="s">
        <v>592</v>
      </c>
      <c r="G159" s="29">
        <v>120</v>
      </c>
      <c r="H159" s="30">
        <v>735000</v>
      </c>
      <c r="I159" s="30">
        <v>1014018</v>
      </c>
      <c r="J159" s="31"/>
      <c r="K159" s="31"/>
      <c r="L159" s="22">
        <f t="shared" si="37"/>
        <v>-100</v>
      </c>
      <c r="M159" s="31"/>
      <c r="N159" s="31"/>
      <c r="O159" s="22" t="str">
        <f t="shared" si="31"/>
        <v>-</v>
      </c>
      <c r="P159" s="31"/>
      <c r="Q159" s="31"/>
      <c r="R159" s="22" t="str">
        <f t="shared" si="32"/>
        <v>-</v>
      </c>
      <c r="S159" s="31"/>
      <c r="T159" s="31"/>
      <c r="U159" s="23" t="str">
        <f t="shared" si="33"/>
        <v>-</v>
      </c>
      <c r="V159" s="31"/>
      <c r="W159" s="24" t="s">
        <v>1226</v>
      </c>
      <c r="X159" s="31"/>
      <c r="Y159" s="24" t="s">
        <v>1226</v>
      </c>
      <c r="Z159" s="31"/>
      <c r="AA159" s="24" t="str">
        <f t="shared" si="34"/>
        <v>-</v>
      </c>
      <c r="AB159" s="65"/>
      <c r="AC159" s="23" t="str">
        <f t="shared" si="35"/>
        <v>-</v>
      </c>
    </row>
    <row r="160" spans="1:29">
      <c r="A160" s="25"/>
      <c r="B160" s="25"/>
      <c r="C160" s="25"/>
      <c r="D160" s="25"/>
      <c r="E160" s="25"/>
      <c r="F160" s="28" t="s">
        <v>593</v>
      </c>
      <c r="G160" s="29">
        <v>120</v>
      </c>
      <c r="H160" s="30">
        <v>10000</v>
      </c>
      <c r="I160" s="30">
        <v>10099</v>
      </c>
      <c r="J160" s="31"/>
      <c r="K160" s="31"/>
      <c r="L160" s="22">
        <f t="shared" si="37"/>
        <v>-100</v>
      </c>
      <c r="M160" s="31"/>
      <c r="N160" s="31"/>
      <c r="O160" s="22" t="str">
        <f t="shared" si="31"/>
        <v>-</v>
      </c>
      <c r="P160" s="31"/>
      <c r="Q160" s="31"/>
      <c r="R160" s="22" t="str">
        <f t="shared" si="32"/>
        <v>-</v>
      </c>
      <c r="S160" s="31"/>
      <c r="T160" s="31"/>
      <c r="U160" s="23" t="str">
        <f t="shared" si="33"/>
        <v>-</v>
      </c>
      <c r="V160" s="31"/>
      <c r="W160" s="24" t="s">
        <v>1226</v>
      </c>
      <c r="X160" s="31"/>
      <c r="Y160" s="24" t="s">
        <v>1226</v>
      </c>
      <c r="Z160" s="31"/>
      <c r="AA160" s="24" t="str">
        <f t="shared" si="34"/>
        <v>-</v>
      </c>
      <c r="AB160" s="65"/>
      <c r="AC160" s="23" t="str">
        <f t="shared" si="35"/>
        <v>-</v>
      </c>
    </row>
    <row r="161" spans="1:29">
      <c r="A161" s="25"/>
      <c r="B161" s="25"/>
      <c r="C161" s="25"/>
      <c r="D161" s="25"/>
      <c r="E161" s="25"/>
      <c r="F161" s="28" t="s">
        <v>594</v>
      </c>
      <c r="G161" s="29">
        <v>120</v>
      </c>
      <c r="H161" s="30">
        <v>99273</v>
      </c>
      <c r="I161" s="30">
        <v>24508</v>
      </c>
      <c r="J161" s="31"/>
      <c r="K161" s="31"/>
      <c r="L161" s="22">
        <f t="shared" si="37"/>
        <v>-100</v>
      </c>
      <c r="M161" s="31"/>
      <c r="N161" s="31"/>
      <c r="O161" s="22" t="str">
        <f t="shared" si="31"/>
        <v>-</v>
      </c>
      <c r="P161" s="31"/>
      <c r="Q161" s="31"/>
      <c r="R161" s="22" t="str">
        <f t="shared" si="32"/>
        <v>-</v>
      </c>
      <c r="S161" s="31"/>
      <c r="T161" s="31"/>
      <c r="U161" s="23" t="str">
        <f t="shared" si="33"/>
        <v>-</v>
      </c>
      <c r="V161" s="31"/>
      <c r="W161" s="24" t="s">
        <v>1226</v>
      </c>
      <c r="X161" s="31"/>
      <c r="Y161" s="24" t="s">
        <v>1226</v>
      </c>
      <c r="Z161" s="31"/>
      <c r="AA161" s="24" t="str">
        <f t="shared" si="34"/>
        <v>-</v>
      </c>
      <c r="AB161" s="65"/>
      <c r="AC161" s="23" t="str">
        <f t="shared" si="35"/>
        <v>-</v>
      </c>
    </row>
    <row r="162" spans="1:29">
      <c r="A162" s="25"/>
      <c r="B162" s="25"/>
      <c r="C162" s="25"/>
      <c r="D162" s="25"/>
      <c r="E162" s="25"/>
      <c r="F162" s="28" t="s">
        <v>595</v>
      </c>
      <c r="G162" s="29">
        <v>120</v>
      </c>
      <c r="H162" s="31">
        <v>0</v>
      </c>
      <c r="I162" s="31">
        <v>780</v>
      </c>
      <c r="J162" s="31"/>
      <c r="K162" s="31"/>
      <c r="L162" s="22">
        <f t="shared" si="37"/>
        <v>-100</v>
      </c>
      <c r="M162" s="31"/>
      <c r="N162" s="31"/>
      <c r="O162" s="22" t="str">
        <f t="shared" si="31"/>
        <v>-</v>
      </c>
      <c r="P162" s="31"/>
      <c r="Q162" s="31"/>
      <c r="R162" s="22" t="str">
        <f t="shared" si="32"/>
        <v>-</v>
      </c>
      <c r="S162" s="31"/>
      <c r="T162" s="31"/>
      <c r="U162" s="23" t="str">
        <f t="shared" si="33"/>
        <v>-</v>
      </c>
      <c r="V162" s="31"/>
      <c r="W162" s="24" t="s">
        <v>1226</v>
      </c>
      <c r="X162" s="31"/>
      <c r="Y162" s="24" t="s">
        <v>1226</v>
      </c>
      <c r="Z162" s="31"/>
      <c r="AA162" s="24" t="str">
        <f t="shared" si="34"/>
        <v>-</v>
      </c>
      <c r="AB162" s="65"/>
      <c r="AC162" s="23" t="str">
        <f t="shared" si="35"/>
        <v>-</v>
      </c>
    </row>
    <row r="163" spans="1:29">
      <c r="A163" s="25"/>
      <c r="B163" s="25"/>
      <c r="C163" s="25"/>
      <c r="D163" s="25"/>
      <c r="E163" s="25"/>
      <c r="F163" s="28" t="s">
        <v>596</v>
      </c>
      <c r="G163" s="29">
        <v>120</v>
      </c>
      <c r="H163" s="30">
        <v>44263</v>
      </c>
      <c r="I163" s="30">
        <v>85988</v>
      </c>
      <c r="J163" s="31"/>
      <c r="K163" s="31"/>
      <c r="L163" s="22">
        <f t="shared" si="37"/>
        <v>-100</v>
      </c>
      <c r="M163" s="31"/>
      <c r="N163" s="31"/>
      <c r="O163" s="22" t="str">
        <f t="shared" si="31"/>
        <v>-</v>
      </c>
      <c r="P163" s="31"/>
      <c r="Q163" s="31"/>
      <c r="R163" s="22" t="str">
        <f t="shared" si="32"/>
        <v>-</v>
      </c>
      <c r="S163" s="31"/>
      <c r="T163" s="31"/>
      <c r="U163" s="23" t="str">
        <f t="shared" si="33"/>
        <v>-</v>
      </c>
      <c r="V163" s="31"/>
      <c r="W163" s="24" t="s">
        <v>1226</v>
      </c>
      <c r="X163" s="31"/>
      <c r="Y163" s="24" t="s">
        <v>1226</v>
      </c>
      <c r="Z163" s="31"/>
      <c r="AA163" s="24" t="str">
        <f t="shared" si="34"/>
        <v>-</v>
      </c>
      <c r="AB163" s="65"/>
      <c r="AC163" s="23" t="str">
        <f t="shared" si="35"/>
        <v>-</v>
      </c>
    </row>
    <row r="164" spans="1:29">
      <c r="A164" s="25"/>
      <c r="B164" s="25"/>
      <c r="C164" s="25"/>
      <c r="D164" s="25"/>
      <c r="E164" s="25"/>
      <c r="F164" s="28" t="s">
        <v>597</v>
      </c>
      <c r="G164" s="29">
        <v>120</v>
      </c>
      <c r="H164" s="30">
        <v>13100</v>
      </c>
      <c r="I164" s="30">
        <v>25712</v>
      </c>
      <c r="J164" s="31"/>
      <c r="K164" s="31"/>
      <c r="L164" s="22">
        <f t="shared" si="37"/>
        <v>-100</v>
      </c>
      <c r="M164" s="31"/>
      <c r="N164" s="31"/>
      <c r="O164" s="22" t="str">
        <f t="shared" si="31"/>
        <v>-</v>
      </c>
      <c r="P164" s="31"/>
      <c r="Q164" s="31"/>
      <c r="R164" s="22" t="str">
        <f t="shared" si="32"/>
        <v>-</v>
      </c>
      <c r="S164" s="31"/>
      <c r="T164" s="31"/>
      <c r="U164" s="23" t="str">
        <f t="shared" si="33"/>
        <v>-</v>
      </c>
      <c r="V164" s="31"/>
      <c r="W164" s="24" t="s">
        <v>1226</v>
      </c>
      <c r="X164" s="31"/>
      <c r="Y164" s="24" t="s">
        <v>1226</v>
      </c>
      <c r="Z164" s="31"/>
      <c r="AA164" s="24" t="str">
        <f t="shared" si="34"/>
        <v>-</v>
      </c>
      <c r="AB164" s="65"/>
      <c r="AC164" s="23" t="str">
        <f t="shared" si="35"/>
        <v>-</v>
      </c>
    </row>
    <row r="165" spans="1:29">
      <c r="A165" s="25"/>
      <c r="B165" s="25"/>
      <c r="C165" s="25"/>
      <c r="D165" s="25"/>
      <c r="E165" s="25"/>
      <c r="F165" s="28" t="s">
        <v>598</v>
      </c>
      <c r="G165" s="29">
        <v>120</v>
      </c>
      <c r="H165" s="30">
        <v>2500</v>
      </c>
      <c r="I165" s="30">
        <v>2355</v>
      </c>
      <c r="J165" s="31"/>
      <c r="K165" s="31"/>
      <c r="L165" s="22">
        <f t="shared" si="37"/>
        <v>-100</v>
      </c>
      <c r="M165" s="31"/>
      <c r="N165" s="31"/>
      <c r="O165" s="22" t="str">
        <f t="shared" si="31"/>
        <v>-</v>
      </c>
      <c r="P165" s="31"/>
      <c r="Q165" s="31"/>
      <c r="R165" s="22" t="str">
        <f t="shared" si="32"/>
        <v>-</v>
      </c>
      <c r="S165" s="31"/>
      <c r="T165" s="31"/>
      <c r="U165" s="23" t="str">
        <f t="shared" si="33"/>
        <v>-</v>
      </c>
      <c r="V165" s="31"/>
      <c r="W165" s="24" t="s">
        <v>1226</v>
      </c>
      <c r="X165" s="31"/>
      <c r="Y165" s="24" t="s">
        <v>1226</v>
      </c>
      <c r="Z165" s="31"/>
      <c r="AA165" s="24" t="str">
        <f t="shared" si="34"/>
        <v>-</v>
      </c>
      <c r="AB165" s="65"/>
      <c r="AC165" s="23" t="str">
        <f t="shared" si="35"/>
        <v>-</v>
      </c>
    </row>
    <row r="166" spans="1:29">
      <c r="A166" s="25"/>
      <c r="B166" s="25"/>
      <c r="C166" s="25"/>
      <c r="D166" s="25"/>
      <c r="E166" s="25"/>
      <c r="F166" s="28" t="s">
        <v>599</v>
      </c>
      <c r="G166" s="29">
        <v>120</v>
      </c>
      <c r="H166" s="31">
        <v>0</v>
      </c>
      <c r="I166" s="30">
        <v>2296</v>
      </c>
      <c r="J166" s="31"/>
      <c r="K166" s="31"/>
      <c r="L166" s="22">
        <f t="shared" si="37"/>
        <v>-100</v>
      </c>
      <c r="M166" s="31"/>
      <c r="N166" s="31"/>
      <c r="O166" s="22" t="str">
        <f t="shared" si="31"/>
        <v>-</v>
      </c>
      <c r="P166" s="31"/>
      <c r="Q166" s="31"/>
      <c r="R166" s="22" t="str">
        <f t="shared" si="32"/>
        <v>-</v>
      </c>
      <c r="S166" s="31"/>
      <c r="T166" s="31"/>
      <c r="U166" s="23" t="str">
        <f t="shared" si="33"/>
        <v>-</v>
      </c>
      <c r="V166" s="31"/>
      <c r="W166" s="24" t="s">
        <v>1226</v>
      </c>
      <c r="X166" s="31"/>
      <c r="Y166" s="24" t="s">
        <v>1226</v>
      </c>
      <c r="Z166" s="31"/>
      <c r="AA166" s="24" t="str">
        <f t="shared" si="34"/>
        <v>-</v>
      </c>
      <c r="AB166" s="65"/>
      <c r="AC166" s="23" t="str">
        <f t="shared" si="35"/>
        <v>-</v>
      </c>
    </row>
    <row r="167" spans="1:29">
      <c r="A167" s="25"/>
      <c r="B167" s="25"/>
      <c r="C167" s="25"/>
      <c r="D167" s="25"/>
      <c r="E167" s="25"/>
      <c r="F167" s="28" t="s">
        <v>600</v>
      </c>
      <c r="G167" s="29">
        <v>120</v>
      </c>
      <c r="H167" s="30">
        <v>3000</v>
      </c>
      <c r="I167" s="30">
        <v>12337</v>
      </c>
      <c r="J167" s="31"/>
      <c r="K167" s="31"/>
      <c r="L167" s="22">
        <f t="shared" si="37"/>
        <v>-100</v>
      </c>
      <c r="M167" s="31"/>
      <c r="N167" s="31"/>
      <c r="O167" s="22" t="str">
        <f t="shared" si="31"/>
        <v>-</v>
      </c>
      <c r="P167" s="31"/>
      <c r="Q167" s="31"/>
      <c r="R167" s="22" t="str">
        <f t="shared" si="32"/>
        <v>-</v>
      </c>
      <c r="S167" s="31"/>
      <c r="T167" s="31"/>
      <c r="U167" s="23" t="str">
        <f t="shared" si="33"/>
        <v>-</v>
      </c>
      <c r="V167" s="31"/>
      <c r="W167" s="24" t="s">
        <v>1226</v>
      </c>
      <c r="X167" s="31"/>
      <c r="Y167" s="24" t="s">
        <v>1226</v>
      </c>
      <c r="Z167" s="31"/>
      <c r="AA167" s="24" t="str">
        <f t="shared" si="34"/>
        <v>-</v>
      </c>
      <c r="AB167" s="65"/>
      <c r="AC167" s="23" t="str">
        <f t="shared" si="35"/>
        <v>-</v>
      </c>
    </row>
    <row r="168" spans="1:29">
      <c r="A168" s="25"/>
      <c r="B168" s="25"/>
      <c r="C168" s="25"/>
      <c r="D168" s="25"/>
      <c r="E168" s="26" t="s">
        <v>225</v>
      </c>
      <c r="F168" s="28"/>
      <c r="G168" s="32" t="s">
        <v>355</v>
      </c>
      <c r="H168" s="20">
        <f t="shared" ref="H168:AB168" si="38">SUM(H169:H196)</f>
        <v>2271409</v>
      </c>
      <c r="I168" s="20">
        <f t="shared" si="38"/>
        <v>4357434</v>
      </c>
      <c r="J168" s="20">
        <f t="shared" si="38"/>
        <v>0</v>
      </c>
      <c r="K168" s="20">
        <f t="shared" si="38"/>
        <v>0</v>
      </c>
      <c r="L168" s="22">
        <f t="shared" si="37"/>
        <v>-100</v>
      </c>
      <c r="M168" s="20">
        <f t="shared" si="38"/>
        <v>0</v>
      </c>
      <c r="N168" s="20">
        <f t="shared" si="38"/>
        <v>0</v>
      </c>
      <c r="O168" s="22" t="str">
        <f t="shared" si="31"/>
        <v>-</v>
      </c>
      <c r="P168" s="20">
        <f t="shared" si="38"/>
        <v>0</v>
      </c>
      <c r="Q168" s="20">
        <f t="shared" si="38"/>
        <v>0</v>
      </c>
      <c r="R168" s="22" t="str">
        <f t="shared" si="32"/>
        <v>-</v>
      </c>
      <c r="S168" s="20">
        <f t="shared" si="38"/>
        <v>0</v>
      </c>
      <c r="T168" s="20">
        <f t="shared" si="38"/>
        <v>0</v>
      </c>
      <c r="U168" s="23" t="str">
        <f t="shared" si="33"/>
        <v>-</v>
      </c>
      <c r="V168" s="20">
        <v>0</v>
      </c>
      <c r="W168" s="24" t="s">
        <v>1226</v>
      </c>
      <c r="X168" s="20">
        <v>0</v>
      </c>
      <c r="Y168" s="24" t="s">
        <v>1226</v>
      </c>
      <c r="Z168" s="20">
        <v>0</v>
      </c>
      <c r="AA168" s="24" t="str">
        <f t="shared" si="34"/>
        <v>-</v>
      </c>
      <c r="AB168" s="66">
        <f t="shared" si="38"/>
        <v>0</v>
      </c>
      <c r="AC168" s="23" t="str">
        <f t="shared" si="35"/>
        <v>-</v>
      </c>
    </row>
    <row r="169" spans="1:29">
      <c r="A169" s="25"/>
      <c r="B169" s="25"/>
      <c r="C169" s="25"/>
      <c r="D169" s="25"/>
      <c r="E169" s="25"/>
      <c r="F169" s="28" t="s">
        <v>601</v>
      </c>
      <c r="G169" s="29">
        <v>120</v>
      </c>
      <c r="H169" s="30">
        <v>759000</v>
      </c>
      <c r="I169" s="30">
        <v>1724068</v>
      </c>
      <c r="J169" s="31"/>
      <c r="K169" s="31"/>
      <c r="L169" s="22">
        <f t="shared" si="37"/>
        <v>-100</v>
      </c>
      <c r="M169" s="31"/>
      <c r="N169" s="31"/>
      <c r="O169" s="22" t="str">
        <f t="shared" si="31"/>
        <v>-</v>
      </c>
      <c r="P169" s="31"/>
      <c r="Q169" s="31"/>
      <c r="R169" s="22" t="str">
        <f t="shared" si="32"/>
        <v>-</v>
      </c>
      <c r="S169" s="31"/>
      <c r="T169" s="31"/>
      <c r="U169" s="23" t="str">
        <f t="shared" si="33"/>
        <v>-</v>
      </c>
      <c r="V169" s="31"/>
      <c r="W169" s="24" t="s">
        <v>1226</v>
      </c>
      <c r="X169" s="31"/>
      <c r="Y169" s="24" t="s">
        <v>1226</v>
      </c>
      <c r="Z169" s="31"/>
      <c r="AA169" s="24" t="str">
        <f t="shared" si="34"/>
        <v>-</v>
      </c>
      <c r="AB169" s="65"/>
      <c r="AC169" s="23" t="str">
        <f t="shared" si="35"/>
        <v>-</v>
      </c>
    </row>
    <row r="170" spans="1:29">
      <c r="A170" s="25"/>
      <c r="B170" s="25"/>
      <c r="C170" s="25"/>
      <c r="D170" s="25"/>
      <c r="E170" s="25"/>
      <c r="F170" s="28" t="s">
        <v>602</v>
      </c>
      <c r="G170" s="29">
        <v>120</v>
      </c>
      <c r="H170" s="30">
        <v>8000</v>
      </c>
      <c r="I170" s="30">
        <v>98102</v>
      </c>
      <c r="J170" s="31"/>
      <c r="K170" s="31"/>
      <c r="L170" s="22">
        <f t="shared" si="37"/>
        <v>-100</v>
      </c>
      <c r="M170" s="31"/>
      <c r="N170" s="31"/>
      <c r="O170" s="22" t="str">
        <f t="shared" si="31"/>
        <v>-</v>
      </c>
      <c r="P170" s="31"/>
      <c r="Q170" s="31"/>
      <c r="R170" s="22" t="str">
        <f t="shared" si="32"/>
        <v>-</v>
      </c>
      <c r="S170" s="31"/>
      <c r="T170" s="31"/>
      <c r="U170" s="23" t="str">
        <f t="shared" si="33"/>
        <v>-</v>
      </c>
      <c r="V170" s="31"/>
      <c r="W170" s="24" t="s">
        <v>1226</v>
      </c>
      <c r="X170" s="31"/>
      <c r="Y170" s="24" t="s">
        <v>1226</v>
      </c>
      <c r="Z170" s="31"/>
      <c r="AA170" s="24" t="str">
        <f t="shared" si="34"/>
        <v>-</v>
      </c>
      <c r="AB170" s="65"/>
      <c r="AC170" s="23" t="str">
        <f t="shared" si="35"/>
        <v>-</v>
      </c>
    </row>
    <row r="171" spans="1:29">
      <c r="A171" s="25"/>
      <c r="B171" s="25"/>
      <c r="C171" s="25"/>
      <c r="D171" s="25"/>
      <c r="E171" s="25"/>
      <c r="F171" s="28" t="s">
        <v>603</v>
      </c>
      <c r="G171" s="29">
        <v>120</v>
      </c>
      <c r="H171" s="30">
        <v>98800</v>
      </c>
      <c r="I171" s="30">
        <v>207458</v>
      </c>
      <c r="J171" s="31"/>
      <c r="K171" s="31"/>
      <c r="L171" s="22">
        <f t="shared" si="37"/>
        <v>-100</v>
      </c>
      <c r="M171" s="31"/>
      <c r="N171" s="31"/>
      <c r="O171" s="22" t="str">
        <f t="shared" si="31"/>
        <v>-</v>
      </c>
      <c r="P171" s="31"/>
      <c r="Q171" s="31"/>
      <c r="R171" s="22" t="str">
        <f t="shared" si="32"/>
        <v>-</v>
      </c>
      <c r="S171" s="31"/>
      <c r="T171" s="31"/>
      <c r="U171" s="23" t="str">
        <f t="shared" si="33"/>
        <v>-</v>
      </c>
      <c r="V171" s="31"/>
      <c r="W171" s="24" t="s">
        <v>1226</v>
      </c>
      <c r="X171" s="31"/>
      <c r="Y171" s="24" t="s">
        <v>1226</v>
      </c>
      <c r="Z171" s="31"/>
      <c r="AA171" s="24" t="str">
        <f t="shared" si="34"/>
        <v>-</v>
      </c>
      <c r="AB171" s="65"/>
      <c r="AC171" s="23" t="str">
        <f t="shared" si="35"/>
        <v>-</v>
      </c>
    </row>
    <row r="172" spans="1:29">
      <c r="A172" s="25"/>
      <c r="B172" s="25"/>
      <c r="C172" s="25"/>
      <c r="D172" s="25"/>
      <c r="E172" s="25"/>
      <c r="F172" s="28" t="s">
        <v>604</v>
      </c>
      <c r="G172" s="29">
        <v>120</v>
      </c>
      <c r="H172" s="30">
        <v>24000</v>
      </c>
      <c r="I172" s="30">
        <v>28458</v>
      </c>
      <c r="J172" s="31"/>
      <c r="K172" s="31"/>
      <c r="L172" s="22">
        <f t="shared" si="37"/>
        <v>-100</v>
      </c>
      <c r="M172" s="31"/>
      <c r="N172" s="31"/>
      <c r="O172" s="22" t="str">
        <f t="shared" si="31"/>
        <v>-</v>
      </c>
      <c r="P172" s="31"/>
      <c r="Q172" s="31"/>
      <c r="R172" s="22" t="str">
        <f t="shared" si="32"/>
        <v>-</v>
      </c>
      <c r="S172" s="31"/>
      <c r="T172" s="31"/>
      <c r="U172" s="23" t="str">
        <f t="shared" si="33"/>
        <v>-</v>
      </c>
      <c r="V172" s="31"/>
      <c r="W172" s="24" t="s">
        <v>1226</v>
      </c>
      <c r="X172" s="31"/>
      <c r="Y172" s="24" t="s">
        <v>1226</v>
      </c>
      <c r="Z172" s="31"/>
      <c r="AA172" s="24" t="str">
        <f t="shared" si="34"/>
        <v>-</v>
      </c>
      <c r="AB172" s="65"/>
      <c r="AC172" s="23" t="str">
        <f t="shared" si="35"/>
        <v>-</v>
      </c>
    </row>
    <row r="173" spans="1:29">
      <c r="A173" s="25"/>
      <c r="B173" s="25"/>
      <c r="C173" s="25"/>
      <c r="D173" s="25"/>
      <c r="E173" s="25"/>
      <c r="F173" s="28" t="s">
        <v>605</v>
      </c>
      <c r="G173" s="29">
        <v>120</v>
      </c>
      <c r="H173" s="30">
        <v>2000</v>
      </c>
      <c r="I173" s="31">
        <v>0</v>
      </c>
      <c r="J173" s="31"/>
      <c r="K173" s="31"/>
      <c r="L173" s="22" t="str">
        <f t="shared" si="37"/>
        <v>-</v>
      </c>
      <c r="M173" s="31"/>
      <c r="N173" s="31"/>
      <c r="O173" s="22" t="str">
        <f t="shared" si="31"/>
        <v>-</v>
      </c>
      <c r="P173" s="31"/>
      <c r="Q173" s="31"/>
      <c r="R173" s="22" t="str">
        <f t="shared" si="32"/>
        <v>-</v>
      </c>
      <c r="S173" s="31"/>
      <c r="T173" s="31"/>
      <c r="U173" s="23" t="str">
        <f t="shared" si="33"/>
        <v>-</v>
      </c>
      <c r="V173" s="31"/>
      <c r="W173" s="24" t="s">
        <v>1226</v>
      </c>
      <c r="X173" s="31"/>
      <c r="Y173" s="24" t="s">
        <v>1226</v>
      </c>
      <c r="Z173" s="31"/>
      <c r="AA173" s="24" t="str">
        <f t="shared" si="34"/>
        <v>-</v>
      </c>
      <c r="AB173" s="65"/>
      <c r="AC173" s="23" t="str">
        <f t="shared" si="35"/>
        <v>-</v>
      </c>
    </row>
    <row r="174" spans="1:29">
      <c r="A174" s="25"/>
      <c r="B174" s="25"/>
      <c r="C174" s="25"/>
      <c r="D174" s="25"/>
      <c r="E174" s="25"/>
      <c r="F174" s="28" t="s">
        <v>606</v>
      </c>
      <c r="G174" s="29">
        <v>120</v>
      </c>
      <c r="H174" s="30">
        <v>27717</v>
      </c>
      <c r="I174" s="31">
        <v>999</v>
      </c>
      <c r="J174" s="31"/>
      <c r="K174" s="31"/>
      <c r="L174" s="22">
        <f t="shared" si="37"/>
        <v>-100</v>
      </c>
      <c r="M174" s="31"/>
      <c r="N174" s="31"/>
      <c r="O174" s="22" t="str">
        <f t="shared" si="31"/>
        <v>-</v>
      </c>
      <c r="P174" s="31"/>
      <c r="Q174" s="31"/>
      <c r="R174" s="22" t="str">
        <f t="shared" si="32"/>
        <v>-</v>
      </c>
      <c r="S174" s="31"/>
      <c r="T174" s="31"/>
      <c r="U174" s="23" t="str">
        <f t="shared" si="33"/>
        <v>-</v>
      </c>
      <c r="V174" s="31"/>
      <c r="W174" s="24" t="s">
        <v>1226</v>
      </c>
      <c r="X174" s="31"/>
      <c r="Y174" s="24" t="s">
        <v>1226</v>
      </c>
      <c r="Z174" s="31"/>
      <c r="AA174" s="24" t="str">
        <f t="shared" si="34"/>
        <v>-</v>
      </c>
      <c r="AB174" s="65"/>
      <c r="AC174" s="23" t="str">
        <f t="shared" si="35"/>
        <v>-</v>
      </c>
    </row>
    <row r="175" spans="1:29">
      <c r="A175" s="25"/>
      <c r="B175" s="25"/>
      <c r="C175" s="25"/>
      <c r="D175" s="25"/>
      <c r="E175" s="25"/>
      <c r="F175" s="28" t="s">
        <v>607</v>
      </c>
      <c r="G175" s="29">
        <v>120</v>
      </c>
      <c r="H175" s="31">
        <v>0</v>
      </c>
      <c r="I175" s="30">
        <v>10450</v>
      </c>
      <c r="J175" s="31"/>
      <c r="K175" s="31"/>
      <c r="L175" s="22">
        <f t="shared" si="37"/>
        <v>-100</v>
      </c>
      <c r="M175" s="31"/>
      <c r="N175" s="31"/>
      <c r="O175" s="22" t="str">
        <f t="shared" si="31"/>
        <v>-</v>
      </c>
      <c r="P175" s="31"/>
      <c r="Q175" s="31"/>
      <c r="R175" s="22" t="str">
        <f t="shared" si="32"/>
        <v>-</v>
      </c>
      <c r="S175" s="31"/>
      <c r="T175" s="31"/>
      <c r="U175" s="23" t="str">
        <f t="shared" si="33"/>
        <v>-</v>
      </c>
      <c r="V175" s="31"/>
      <c r="W175" s="24" t="s">
        <v>1226</v>
      </c>
      <c r="X175" s="31"/>
      <c r="Y175" s="24" t="s">
        <v>1226</v>
      </c>
      <c r="Z175" s="31"/>
      <c r="AA175" s="24" t="str">
        <f t="shared" si="34"/>
        <v>-</v>
      </c>
      <c r="AB175" s="65"/>
      <c r="AC175" s="23" t="str">
        <f t="shared" si="35"/>
        <v>-</v>
      </c>
    </row>
    <row r="176" spans="1:29">
      <c r="A176" s="25"/>
      <c r="B176" s="25"/>
      <c r="C176" s="25"/>
      <c r="D176" s="25"/>
      <c r="E176" s="25"/>
      <c r="F176" s="28" t="s">
        <v>608</v>
      </c>
      <c r="G176" s="29">
        <v>120</v>
      </c>
      <c r="H176" s="31">
        <v>0</v>
      </c>
      <c r="I176" s="30">
        <v>13094</v>
      </c>
      <c r="J176" s="31"/>
      <c r="K176" s="31"/>
      <c r="L176" s="22">
        <f t="shared" si="37"/>
        <v>-100</v>
      </c>
      <c r="M176" s="31"/>
      <c r="N176" s="31"/>
      <c r="O176" s="22" t="str">
        <f t="shared" si="31"/>
        <v>-</v>
      </c>
      <c r="P176" s="31"/>
      <c r="Q176" s="31"/>
      <c r="R176" s="22" t="str">
        <f t="shared" si="32"/>
        <v>-</v>
      </c>
      <c r="S176" s="31"/>
      <c r="T176" s="31"/>
      <c r="U176" s="23" t="str">
        <f t="shared" si="33"/>
        <v>-</v>
      </c>
      <c r="V176" s="31"/>
      <c r="W176" s="24" t="s">
        <v>1226</v>
      </c>
      <c r="X176" s="31"/>
      <c r="Y176" s="24" t="s">
        <v>1226</v>
      </c>
      <c r="Z176" s="31"/>
      <c r="AA176" s="24" t="str">
        <f t="shared" si="34"/>
        <v>-</v>
      </c>
      <c r="AB176" s="65"/>
      <c r="AC176" s="23" t="str">
        <f t="shared" si="35"/>
        <v>-</v>
      </c>
    </row>
    <row r="177" spans="1:29">
      <c r="A177" s="25"/>
      <c r="B177" s="25"/>
      <c r="C177" s="25"/>
      <c r="D177" s="25"/>
      <c r="E177" s="25"/>
      <c r="F177" s="28" t="s">
        <v>609</v>
      </c>
      <c r="G177" s="29">
        <v>120</v>
      </c>
      <c r="H177" s="30">
        <v>698000</v>
      </c>
      <c r="I177" s="30">
        <v>227399</v>
      </c>
      <c r="J177" s="31"/>
      <c r="K177" s="31"/>
      <c r="L177" s="22">
        <f t="shared" si="37"/>
        <v>-100</v>
      </c>
      <c r="M177" s="31"/>
      <c r="N177" s="31"/>
      <c r="O177" s="22" t="str">
        <f t="shared" si="31"/>
        <v>-</v>
      </c>
      <c r="P177" s="31"/>
      <c r="Q177" s="31"/>
      <c r="R177" s="22" t="str">
        <f t="shared" si="32"/>
        <v>-</v>
      </c>
      <c r="S177" s="31"/>
      <c r="T177" s="31"/>
      <c r="U177" s="23" t="str">
        <f t="shared" si="33"/>
        <v>-</v>
      </c>
      <c r="V177" s="31"/>
      <c r="W177" s="24" t="s">
        <v>1226</v>
      </c>
      <c r="X177" s="31"/>
      <c r="Y177" s="24" t="s">
        <v>1226</v>
      </c>
      <c r="Z177" s="31"/>
      <c r="AA177" s="24" t="str">
        <f t="shared" si="34"/>
        <v>-</v>
      </c>
      <c r="AB177" s="65"/>
      <c r="AC177" s="23" t="str">
        <f t="shared" si="35"/>
        <v>-</v>
      </c>
    </row>
    <row r="178" spans="1:29">
      <c r="A178" s="25"/>
      <c r="B178" s="25"/>
      <c r="C178" s="25"/>
      <c r="D178" s="25"/>
      <c r="E178" s="25"/>
      <c r="F178" s="28" t="s">
        <v>610</v>
      </c>
      <c r="G178" s="29">
        <v>120</v>
      </c>
      <c r="H178" s="31">
        <v>0</v>
      </c>
      <c r="I178" s="30">
        <v>438119</v>
      </c>
      <c r="J178" s="31"/>
      <c r="K178" s="31"/>
      <c r="L178" s="22">
        <f t="shared" si="37"/>
        <v>-100</v>
      </c>
      <c r="M178" s="31"/>
      <c r="N178" s="31"/>
      <c r="O178" s="22" t="str">
        <f t="shared" si="31"/>
        <v>-</v>
      </c>
      <c r="P178" s="31"/>
      <c r="Q178" s="31"/>
      <c r="R178" s="22" t="str">
        <f t="shared" si="32"/>
        <v>-</v>
      </c>
      <c r="S178" s="31"/>
      <c r="T178" s="31"/>
      <c r="U178" s="23" t="str">
        <f t="shared" si="33"/>
        <v>-</v>
      </c>
      <c r="V178" s="31"/>
      <c r="W178" s="24" t="s">
        <v>1226</v>
      </c>
      <c r="X178" s="31"/>
      <c r="Y178" s="24" t="s">
        <v>1226</v>
      </c>
      <c r="Z178" s="31"/>
      <c r="AA178" s="24" t="str">
        <f t="shared" si="34"/>
        <v>-</v>
      </c>
      <c r="AB178" s="65"/>
      <c r="AC178" s="23" t="str">
        <f t="shared" si="35"/>
        <v>-</v>
      </c>
    </row>
    <row r="179" spans="1:29">
      <c r="A179" s="25"/>
      <c r="B179" s="25"/>
      <c r="C179" s="25"/>
      <c r="D179" s="25"/>
      <c r="E179" s="25"/>
      <c r="F179" s="28" t="s">
        <v>611</v>
      </c>
      <c r="G179" s="29">
        <v>120</v>
      </c>
      <c r="H179" s="30">
        <v>13500</v>
      </c>
      <c r="I179" s="30">
        <v>87114</v>
      </c>
      <c r="J179" s="31"/>
      <c r="K179" s="31"/>
      <c r="L179" s="22">
        <f t="shared" si="37"/>
        <v>-100</v>
      </c>
      <c r="M179" s="31"/>
      <c r="N179" s="31"/>
      <c r="O179" s="22" t="str">
        <f t="shared" si="31"/>
        <v>-</v>
      </c>
      <c r="P179" s="31"/>
      <c r="Q179" s="31"/>
      <c r="R179" s="22" t="str">
        <f t="shared" si="32"/>
        <v>-</v>
      </c>
      <c r="S179" s="31"/>
      <c r="T179" s="31"/>
      <c r="U179" s="23" t="str">
        <f t="shared" si="33"/>
        <v>-</v>
      </c>
      <c r="V179" s="31"/>
      <c r="W179" s="24" t="s">
        <v>1226</v>
      </c>
      <c r="X179" s="31"/>
      <c r="Y179" s="24" t="s">
        <v>1226</v>
      </c>
      <c r="Z179" s="31"/>
      <c r="AA179" s="24" t="str">
        <f t="shared" si="34"/>
        <v>-</v>
      </c>
      <c r="AB179" s="65"/>
      <c r="AC179" s="23" t="str">
        <f t="shared" si="35"/>
        <v>-</v>
      </c>
    </row>
    <row r="180" spans="1:29">
      <c r="A180" s="25"/>
      <c r="B180" s="25"/>
      <c r="C180" s="25"/>
      <c r="D180" s="25"/>
      <c r="E180" s="25"/>
      <c r="F180" s="28" t="s">
        <v>612</v>
      </c>
      <c r="G180" s="29">
        <v>120</v>
      </c>
      <c r="H180" s="31">
        <v>0</v>
      </c>
      <c r="I180" s="30">
        <v>95560</v>
      </c>
      <c r="J180" s="31"/>
      <c r="K180" s="31"/>
      <c r="L180" s="22">
        <f t="shared" si="37"/>
        <v>-100</v>
      </c>
      <c r="M180" s="31"/>
      <c r="N180" s="31"/>
      <c r="O180" s="22" t="str">
        <f t="shared" si="31"/>
        <v>-</v>
      </c>
      <c r="P180" s="31"/>
      <c r="Q180" s="31"/>
      <c r="R180" s="22" t="str">
        <f t="shared" si="32"/>
        <v>-</v>
      </c>
      <c r="S180" s="31"/>
      <c r="T180" s="31"/>
      <c r="U180" s="23" t="str">
        <f t="shared" si="33"/>
        <v>-</v>
      </c>
      <c r="V180" s="31"/>
      <c r="W180" s="24" t="s">
        <v>1226</v>
      </c>
      <c r="X180" s="31"/>
      <c r="Y180" s="24" t="s">
        <v>1226</v>
      </c>
      <c r="Z180" s="31"/>
      <c r="AA180" s="24" t="str">
        <f t="shared" si="34"/>
        <v>-</v>
      </c>
      <c r="AB180" s="65"/>
      <c r="AC180" s="23" t="str">
        <f t="shared" si="35"/>
        <v>-</v>
      </c>
    </row>
    <row r="181" spans="1:29">
      <c r="A181" s="25"/>
      <c r="B181" s="25"/>
      <c r="C181" s="25"/>
      <c r="D181" s="25"/>
      <c r="E181" s="25"/>
      <c r="F181" s="28" t="s">
        <v>613</v>
      </c>
      <c r="G181" s="29">
        <v>120</v>
      </c>
      <c r="H181" s="30">
        <v>142000</v>
      </c>
      <c r="I181" s="30">
        <v>94970</v>
      </c>
      <c r="J181" s="31"/>
      <c r="K181" s="31"/>
      <c r="L181" s="22">
        <f t="shared" si="37"/>
        <v>-100</v>
      </c>
      <c r="M181" s="31"/>
      <c r="N181" s="31"/>
      <c r="O181" s="22" t="str">
        <f t="shared" si="31"/>
        <v>-</v>
      </c>
      <c r="P181" s="31"/>
      <c r="Q181" s="31"/>
      <c r="R181" s="22" t="str">
        <f t="shared" si="32"/>
        <v>-</v>
      </c>
      <c r="S181" s="31"/>
      <c r="T181" s="31"/>
      <c r="U181" s="23" t="str">
        <f t="shared" si="33"/>
        <v>-</v>
      </c>
      <c r="V181" s="31"/>
      <c r="W181" s="24" t="s">
        <v>1226</v>
      </c>
      <c r="X181" s="31"/>
      <c r="Y181" s="24" t="s">
        <v>1226</v>
      </c>
      <c r="Z181" s="31"/>
      <c r="AA181" s="24" t="str">
        <f t="shared" si="34"/>
        <v>-</v>
      </c>
      <c r="AB181" s="65"/>
      <c r="AC181" s="23" t="str">
        <f t="shared" si="35"/>
        <v>-</v>
      </c>
    </row>
    <row r="182" spans="1:29">
      <c r="A182" s="25"/>
      <c r="B182" s="25"/>
      <c r="C182" s="25"/>
      <c r="D182" s="25"/>
      <c r="E182" s="25"/>
      <c r="F182" s="28" t="s">
        <v>614</v>
      </c>
      <c r="G182" s="29">
        <v>120</v>
      </c>
      <c r="H182" s="30">
        <v>100000</v>
      </c>
      <c r="I182" s="30">
        <v>1751</v>
      </c>
      <c r="J182" s="31"/>
      <c r="K182" s="31"/>
      <c r="L182" s="22">
        <f t="shared" si="37"/>
        <v>-100</v>
      </c>
      <c r="M182" s="31"/>
      <c r="N182" s="31"/>
      <c r="O182" s="22" t="str">
        <f t="shared" si="31"/>
        <v>-</v>
      </c>
      <c r="P182" s="31"/>
      <c r="Q182" s="31"/>
      <c r="R182" s="22" t="str">
        <f t="shared" si="32"/>
        <v>-</v>
      </c>
      <c r="S182" s="31"/>
      <c r="T182" s="31"/>
      <c r="U182" s="23" t="str">
        <f t="shared" si="33"/>
        <v>-</v>
      </c>
      <c r="V182" s="31"/>
      <c r="W182" s="24" t="s">
        <v>1226</v>
      </c>
      <c r="X182" s="31"/>
      <c r="Y182" s="24" t="s">
        <v>1226</v>
      </c>
      <c r="Z182" s="31"/>
      <c r="AA182" s="24" t="str">
        <f t="shared" si="34"/>
        <v>-</v>
      </c>
      <c r="AB182" s="65"/>
      <c r="AC182" s="23" t="str">
        <f t="shared" si="35"/>
        <v>-</v>
      </c>
    </row>
    <row r="183" spans="1:29">
      <c r="A183" s="25"/>
      <c r="B183" s="25"/>
      <c r="C183" s="25"/>
      <c r="D183" s="25"/>
      <c r="E183" s="25"/>
      <c r="F183" s="28" t="s">
        <v>615</v>
      </c>
      <c r="G183" s="29">
        <v>120</v>
      </c>
      <c r="H183" s="30">
        <v>28000</v>
      </c>
      <c r="I183" s="30">
        <v>50803</v>
      </c>
      <c r="J183" s="31"/>
      <c r="K183" s="31"/>
      <c r="L183" s="22">
        <f t="shared" si="37"/>
        <v>-100</v>
      </c>
      <c r="M183" s="31"/>
      <c r="N183" s="31"/>
      <c r="O183" s="22" t="str">
        <f t="shared" si="31"/>
        <v>-</v>
      </c>
      <c r="P183" s="31"/>
      <c r="Q183" s="31"/>
      <c r="R183" s="22" t="str">
        <f t="shared" si="32"/>
        <v>-</v>
      </c>
      <c r="S183" s="31"/>
      <c r="T183" s="31"/>
      <c r="U183" s="23" t="str">
        <f t="shared" si="33"/>
        <v>-</v>
      </c>
      <c r="V183" s="31"/>
      <c r="W183" s="24" t="s">
        <v>1226</v>
      </c>
      <c r="X183" s="31"/>
      <c r="Y183" s="24" t="s">
        <v>1226</v>
      </c>
      <c r="Z183" s="31"/>
      <c r="AA183" s="24" t="str">
        <f t="shared" si="34"/>
        <v>-</v>
      </c>
      <c r="AB183" s="65"/>
      <c r="AC183" s="23" t="str">
        <f t="shared" si="35"/>
        <v>-</v>
      </c>
    </row>
    <row r="184" spans="1:29">
      <c r="A184" s="25"/>
      <c r="B184" s="25"/>
      <c r="C184" s="25"/>
      <c r="D184" s="25"/>
      <c r="E184" s="25"/>
      <c r="F184" s="28" t="s">
        <v>616</v>
      </c>
      <c r="G184" s="29">
        <v>120</v>
      </c>
      <c r="H184" s="30">
        <v>69886</v>
      </c>
      <c r="I184" s="30">
        <v>230509</v>
      </c>
      <c r="J184" s="31"/>
      <c r="K184" s="31"/>
      <c r="L184" s="22">
        <f t="shared" si="37"/>
        <v>-100</v>
      </c>
      <c r="M184" s="31"/>
      <c r="N184" s="31"/>
      <c r="O184" s="22" t="str">
        <f t="shared" si="31"/>
        <v>-</v>
      </c>
      <c r="P184" s="31"/>
      <c r="Q184" s="31"/>
      <c r="R184" s="22" t="str">
        <f t="shared" si="32"/>
        <v>-</v>
      </c>
      <c r="S184" s="31"/>
      <c r="T184" s="31"/>
      <c r="U184" s="23" t="str">
        <f t="shared" si="33"/>
        <v>-</v>
      </c>
      <c r="V184" s="31"/>
      <c r="W184" s="24" t="s">
        <v>1226</v>
      </c>
      <c r="X184" s="31"/>
      <c r="Y184" s="24" t="s">
        <v>1226</v>
      </c>
      <c r="Z184" s="31"/>
      <c r="AA184" s="24" t="str">
        <f t="shared" si="34"/>
        <v>-</v>
      </c>
      <c r="AB184" s="65"/>
      <c r="AC184" s="23" t="str">
        <f t="shared" si="35"/>
        <v>-</v>
      </c>
    </row>
    <row r="185" spans="1:29">
      <c r="A185" s="25"/>
      <c r="B185" s="25"/>
      <c r="C185" s="25"/>
      <c r="D185" s="25"/>
      <c r="E185" s="25"/>
      <c r="F185" s="28" t="s">
        <v>617</v>
      </c>
      <c r="G185" s="29">
        <v>120</v>
      </c>
      <c r="H185" s="30">
        <v>29086</v>
      </c>
      <c r="I185" s="30">
        <v>52244</v>
      </c>
      <c r="J185" s="31"/>
      <c r="K185" s="31"/>
      <c r="L185" s="22">
        <f t="shared" si="37"/>
        <v>-100</v>
      </c>
      <c r="M185" s="31"/>
      <c r="N185" s="31"/>
      <c r="O185" s="22" t="str">
        <f t="shared" si="31"/>
        <v>-</v>
      </c>
      <c r="P185" s="31"/>
      <c r="Q185" s="31"/>
      <c r="R185" s="22" t="str">
        <f t="shared" si="32"/>
        <v>-</v>
      </c>
      <c r="S185" s="31"/>
      <c r="T185" s="31"/>
      <c r="U185" s="23" t="str">
        <f t="shared" si="33"/>
        <v>-</v>
      </c>
      <c r="V185" s="31"/>
      <c r="W185" s="24" t="s">
        <v>1226</v>
      </c>
      <c r="X185" s="31"/>
      <c r="Y185" s="24" t="s">
        <v>1226</v>
      </c>
      <c r="Z185" s="31"/>
      <c r="AA185" s="24" t="str">
        <f t="shared" si="34"/>
        <v>-</v>
      </c>
      <c r="AB185" s="65"/>
      <c r="AC185" s="23" t="str">
        <f t="shared" si="35"/>
        <v>-</v>
      </c>
    </row>
    <row r="186" spans="1:29">
      <c r="A186" s="25"/>
      <c r="B186" s="25"/>
      <c r="C186" s="25"/>
      <c r="D186" s="25"/>
      <c r="E186" s="25"/>
      <c r="F186" s="28" t="s">
        <v>618</v>
      </c>
      <c r="G186" s="29">
        <v>120</v>
      </c>
      <c r="H186" s="30">
        <v>108000</v>
      </c>
      <c r="I186" s="30">
        <v>122201</v>
      </c>
      <c r="J186" s="31"/>
      <c r="K186" s="31"/>
      <c r="L186" s="22">
        <f t="shared" si="37"/>
        <v>-100</v>
      </c>
      <c r="M186" s="31"/>
      <c r="N186" s="31"/>
      <c r="O186" s="22" t="str">
        <f t="shared" si="31"/>
        <v>-</v>
      </c>
      <c r="P186" s="31"/>
      <c r="Q186" s="31"/>
      <c r="R186" s="22" t="str">
        <f t="shared" si="32"/>
        <v>-</v>
      </c>
      <c r="S186" s="31"/>
      <c r="T186" s="31"/>
      <c r="U186" s="23" t="str">
        <f t="shared" si="33"/>
        <v>-</v>
      </c>
      <c r="V186" s="31"/>
      <c r="W186" s="24" t="s">
        <v>1226</v>
      </c>
      <c r="X186" s="31"/>
      <c r="Y186" s="24" t="s">
        <v>1226</v>
      </c>
      <c r="Z186" s="31"/>
      <c r="AA186" s="24" t="str">
        <f t="shared" si="34"/>
        <v>-</v>
      </c>
      <c r="AB186" s="65"/>
      <c r="AC186" s="23" t="str">
        <f t="shared" si="35"/>
        <v>-</v>
      </c>
    </row>
    <row r="187" spans="1:29">
      <c r="A187" s="25"/>
      <c r="B187" s="25"/>
      <c r="C187" s="25"/>
      <c r="D187" s="25"/>
      <c r="E187" s="25"/>
      <c r="F187" s="28" t="s">
        <v>619</v>
      </c>
      <c r="G187" s="29">
        <v>120</v>
      </c>
      <c r="H187" s="31">
        <v>0</v>
      </c>
      <c r="I187" s="30">
        <v>3089</v>
      </c>
      <c r="J187" s="31"/>
      <c r="K187" s="31"/>
      <c r="L187" s="22">
        <f t="shared" si="37"/>
        <v>-100</v>
      </c>
      <c r="M187" s="31"/>
      <c r="N187" s="31"/>
      <c r="O187" s="22" t="str">
        <f t="shared" si="31"/>
        <v>-</v>
      </c>
      <c r="P187" s="31"/>
      <c r="Q187" s="31"/>
      <c r="R187" s="22" t="str">
        <f t="shared" si="32"/>
        <v>-</v>
      </c>
      <c r="S187" s="31"/>
      <c r="T187" s="31"/>
      <c r="U187" s="23" t="str">
        <f t="shared" si="33"/>
        <v>-</v>
      </c>
      <c r="V187" s="31"/>
      <c r="W187" s="24" t="s">
        <v>1226</v>
      </c>
      <c r="X187" s="31"/>
      <c r="Y187" s="24" t="s">
        <v>1226</v>
      </c>
      <c r="Z187" s="31"/>
      <c r="AA187" s="24" t="str">
        <f t="shared" si="34"/>
        <v>-</v>
      </c>
      <c r="AB187" s="65"/>
      <c r="AC187" s="23" t="str">
        <f t="shared" si="35"/>
        <v>-</v>
      </c>
    </row>
    <row r="188" spans="1:29">
      <c r="A188" s="25"/>
      <c r="B188" s="25"/>
      <c r="C188" s="25"/>
      <c r="D188" s="25"/>
      <c r="E188" s="25"/>
      <c r="F188" s="28" t="s">
        <v>620</v>
      </c>
      <c r="G188" s="29">
        <v>120</v>
      </c>
      <c r="H188" s="30">
        <v>143850</v>
      </c>
      <c r="I188" s="30">
        <v>197589</v>
      </c>
      <c r="J188" s="31"/>
      <c r="K188" s="31"/>
      <c r="L188" s="22">
        <f t="shared" si="37"/>
        <v>-100</v>
      </c>
      <c r="M188" s="31"/>
      <c r="N188" s="31"/>
      <c r="O188" s="22" t="str">
        <f t="shared" si="31"/>
        <v>-</v>
      </c>
      <c r="P188" s="31"/>
      <c r="Q188" s="31"/>
      <c r="R188" s="22" t="str">
        <f t="shared" si="32"/>
        <v>-</v>
      </c>
      <c r="S188" s="31"/>
      <c r="T188" s="31"/>
      <c r="U188" s="23" t="str">
        <f t="shared" si="33"/>
        <v>-</v>
      </c>
      <c r="V188" s="31"/>
      <c r="W188" s="24" t="s">
        <v>1226</v>
      </c>
      <c r="X188" s="31"/>
      <c r="Y188" s="24" t="s">
        <v>1226</v>
      </c>
      <c r="Z188" s="31"/>
      <c r="AA188" s="24" t="str">
        <f t="shared" si="34"/>
        <v>-</v>
      </c>
      <c r="AB188" s="65"/>
      <c r="AC188" s="23" t="str">
        <f t="shared" si="35"/>
        <v>-</v>
      </c>
    </row>
    <row r="189" spans="1:29">
      <c r="A189" s="25"/>
      <c r="B189" s="25"/>
      <c r="C189" s="25"/>
      <c r="D189" s="25"/>
      <c r="E189" s="25"/>
      <c r="F189" s="28" t="s">
        <v>621</v>
      </c>
      <c r="G189" s="29">
        <v>120</v>
      </c>
      <c r="H189" s="30">
        <v>15000</v>
      </c>
      <c r="I189" s="30">
        <v>6302</v>
      </c>
      <c r="J189" s="31"/>
      <c r="K189" s="31"/>
      <c r="L189" s="22">
        <f t="shared" si="37"/>
        <v>-100</v>
      </c>
      <c r="M189" s="31"/>
      <c r="N189" s="31"/>
      <c r="O189" s="22" t="str">
        <f t="shared" si="31"/>
        <v>-</v>
      </c>
      <c r="P189" s="31"/>
      <c r="Q189" s="31"/>
      <c r="R189" s="22" t="str">
        <f t="shared" si="32"/>
        <v>-</v>
      </c>
      <c r="S189" s="31"/>
      <c r="T189" s="31"/>
      <c r="U189" s="23" t="str">
        <f t="shared" si="33"/>
        <v>-</v>
      </c>
      <c r="V189" s="31"/>
      <c r="W189" s="24" t="s">
        <v>1226</v>
      </c>
      <c r="X189" s="31"/>
      <c r="Y189" s="24" t="s">
        <v>1226</v>
      </c>
      <c r="Z189" s="31"/>
      <c r="AA189" s="24" t="str">
        <f t="shared" si="34"/>
        <v>-</v>
      </c>
      <c r="AB189" s="65"/>
      <c r="AC189" s="23" t="str">
        <f t="shared" si="35"/>
        <v>-</v>
      </c>
    </row>
    <row r="190" spans="1:29">
      <c r="A190" s="25"/>
      <c r="B190" s="25"/>
      <c r="C190" s="25"/>
      <c r="D190" s="25"/>
      <c r="E190" s="25"/>
      <c r="F190" s="28" t="s">
        <v>622</v>
      </c>
      <c r="G190" s="29">
        <v>120</v>
      </c>
      <c r="H190" s="31">
        <v>0</v>
      </c>
      <c r="I190" s="30">
        <v>53468</v>
      </c>
      <c r="J190" s="31"/>
      <c r="K190" s="31"/>
      <c r="L190" s="22">
        <f t="shared" si="37"/>
        <v>-100</v>
      </c>
      <c r="M190" s="31"/>
      <c r="N190" s="31"/>
      <c r="O190" s="22" t="str">
        <f t="shared" si="31"/>
        <v>-</v>
      </c>
      <c r="P190" s="31"/>
      <c r="Q190" s="31"/>
      <c r="R190" s="22" t="str">
        <f t="shared" si="32"/>
        <v>-</v>
      </c>
      <c r="S190" s="31"/>
      <c r="T190" s="31"/>
      <c r="U190" s="23" t="str">
        <f t="shared" si="33"/>
        <v>-</v>
      </c>
      <c r="V190" s="31"/>
      <c r="W190" s="24" t="s">
        <v>1226</v>
      </c>
      <c r="X190" s="31"/>
      <c r="Y190" s="24" t="s">
        <v>1226</v>
      </c>
      <c r="Z190" s="31"/>
      <c r="AA190" s="24" t="str">
        <f t="shared" si="34"/>
        <v>-</v>
      </c>
      <c r="AB190" s="65"/>
      <c r="AC190" s="23" t="str">
        <f t="shared" si="35"/>
        <v>-</v>
      </c>
    </row>
    <row r="191" spans="1:29">
      <c r="A191" s="25"/>
      <c r="B191" s="25"/>
      <c r="C191" s="25"/>
      <c r="D191" s="25"/>
      <c r="E191" s="25"/>
      <c r="F191" s="28" t="s">
        <v>623</v>
      </c>
      <c r="G191" s="29">
        <v>120</v>
      </c>
      <c r="H191" s="31">
        <v>0</v>
      </c>
      <c r="I191" s="31">
        <v>272</v>
      </c>
      <c r="J191" s="31"/>
      <c r="K191" s="31"/>
      <c r="L191" s="22">
        <f t="shared" si="37"/>
        <v>-100</v>
      </c>
      <c r="M191" s="31"/>
      <c r="N191" s="31"/>
      <c r="O191" s="22" t="str">
        <f t="shared" si="31"/>
        <v>-</v>
      </c>
      <c r="P191" s="31"/>
      <c r="Q191" s="31"/>
      <c r="R191" s="22" t="str">
        <f t="shared" si="32"/>
        <v>-</v>
      </c>
      <c r="S191" s="31"/>
      <c r="T191" s="31"/>
      <c r="U191" s="23" t="str">
        <f t="shared" si="33"/>
        <v>-</v>
      </c>
      <c r="V191" s="31"/>
      <c r="W191" s="24" t="s">
        <v>1226</v>
      </c>
      <c r="X191" s="31"/>
      <c r="Y191" s="24" t="s">
        <v>1226</v>
      </c>
      <c r="Z191" s="31"/>
      <c r="AA191" s="24" t="str">
        <f t="shared" si="34"/>
        <v>-</v>
      </c>
      <c r="AB191" s="65"/>
      <c r="AC191" s="23" t="str">
        <f t="shared" si="35"/>
        <v>-</v>
      </c>
    </row>
    <row r="192" spans="1:29">
      <c r="A192" s="25"/>
      <c r="B192" s="25"/>
      <c r="C192" s="25"/>
      <c r="D192" s="25"/>
      <c r="E192" s="25"/>
      <c r="F192" s="28" t="s">
        <v>624</v>
      </c>
      <c r="G192" s="29">
        <v>120</v>
      </c>
      <c r="H192" s="31">
        <v>0</v>
      </c>
      <c r="I192" s="31">
        <v>444</v>
      </c>
      <c r="J192" s="31"/>
      <c r="K192" s="31"/>
      <c r="L192" s="22">
        <f t="shared" si="37"/>
        <v>-100</v>
      </c>
      <c r="M192" s="31"/>
      <c r="N192" s="31"/>
      <c r="O192" s="22" t="str">
        <f t="shared" si="31"/>
        <v>-</v>
      </c>
      <c r="P192" s="31"/>
      <c r="Q192" s="31"/>
      <c r="R192" s="22" t="str">
        <f t="shared" si="32"/>
        <v>-</v>
      </c>
      <c r="S192" s="31"/>
      <c r="T192" s="31"/>
      <c r="U192" s="23" t="str">
        <f t="shared" si="33"/>
        <v>-</v>
      </c>
      <c r="V192" s="31"/>
      <c r="W192" s="24" t="s">
        <v>1226</v>
      </c>
      <c r="X192" s="31"/>
      <c r="Y192" s="24" t="s">
        <v>1226</v>
      </c>
      <c r="Z192" s="31"/>
      <c r="AA192" s="24" t="str">
        <f t="shared" si="34"/>
        <v>-</v>
      </c>
      <c r="AB192" s="65"/>
      <c r="AC192" s="23" t="str">
        <f t="shared" si="35"/>
        <v>-</v>
      </c>
    </row>
    <row r="193" spans="1:29">
      <c r="A193" s="25"/>
      <c r="B193" s="25"/>
      <c r="C193" s="25"/>
      <c r="D193" s="25"/>
      <c r="E193" s="25"/>
      <c r="F193" s="28" t="s">
        <v>625</v>
      </c>
      <c r="G193" s="29">
        <v>120</v>
      </c>
      <c r="H193" s="30">
        <v>2450</v>
      </c>
      <c r="I193" s="31">
        <v>739</v>
      </c>
      <c r="J193" s="31"/>
      <c r="K193" s="31"/>
      <c r="L193" s="22">
        <f t="shared" si="37"/>
        <v>-100</v>
      </c>
      <c r="M193" s="31"/>
      <c r="N193" s="31"/>
      <c r="O193" s="22" t="str">
        <f t="shared" si="31"/>
        <v>-</v>
      </c>
      <c r="P193" s="31"/>
      <c r="Q193" s="31"/>
      <c r="R193" s="22" t="str">
        <f t="shared" si="32"/>
        <v>-</v>
      </c>
      <c r="S193" s="31"/>
      <c r="T193" s="31"/>
      <c r="U193" s="23" t="str">
        <f t="shared" si="33"/>
        <v>-</v>
      </c>
      <c r="V193" s="31"/>
      <c r="W193" s="24" t="s">
        <v>1226</v>
      </c>
      <c r="X193" s="31"/>
      <c r="Y193" s="24" t="s">
        <v>1226</v>
      </c>
      <c r="Z193" s="31"/>
      <c r="AA193" s="24" t="str">
        <f t="shared" si="34"/>
        <v>-</v>
      </c>
      <c r="AB193" s="65"/>
      <c r="AC193" s="23" t="str">
        <f t="shared" si="35"/>
        <v>-</v>
      </c>
    </row>
    <row r="194" spans="1:29">
      <c r="A194" s="25"/>
      <c r="B194" s="25"/>
      <c r="C194" s="25"/>
      <c r="D194" s="25"/>
      <c r="E194" s="25"/>
      <c r="F194" s="28" t="s">
        <v>626</v>
      </c>
      <c r="G194" s="29">
        <v>120</v>
      </c>
      <c r="H194" s="30">
        <v>1000</v>
      </c>
      <c r="I194" s="31">
        <v>955</v>
      </c>
      <c r="J194" s="31"/>
      <c r="K194" s="31"/>
      <c r="L194" s="22">
        <f t="shared" si="37"/>
        <v>-100</v>
      </c>
      <c r="M194" s="31"/>
      <c r="N194" s="31"/>
      <c r="O194" s="22" t="str">
        <f t="shared" si="31"/>
        <v>-</v>
      </c>
      <c r="P194" s="31"/>
      <c r="Q194" s="31"/>
      <c r="R194" s="22" t="str">
        <f t="shared" si="32"/>
        <v>-</v>
      </c>
      <c r="S194" s="31"/>
      <c r="T194" s="31"/>
      <c r="U194" s="23" t="str">
        <f t="shared" si="33"/>
        <v>-</v>
      </c>
      <c r="V194" s="31"/>
      <c r="W194" s="24" t="s">
        <v>1226</v>
      </c>
      <c r="X194" s="31"/>
      <c r="Y194" s="24" t="s">
        <v>1226</v>
      </c>
      <c r="Z194" s="31"/>
      <c r="AA194" s="24" t="str">
        <f t="shared" si="34"/>
        <v>-</v>
      </c>
      <c r="AB194" s="65"/>
      <c r="AC194" s="23" t="str">
        <f t="shared" si="35"/>
        <v>-</v>
      </c>
    </row>
    <row r="195" spans="1:29">
      <c r="A195" s="25"/>
      <c r="B195" s="25"/>
      <c r="C195" s="25"/>
      <c r="D195" s="25"/>
      <c r="E195" s="25"/>
      <c r="F195" s="28" t="s">
        <v>627</v>
      </c>
      <c r="G195" s="29">
        <v>120</v>
      </c>
      <c r="H195" s="30">
        <v>1120</v>
      </c>
      <c r="I195" s="30">
        <v>606623</v>
      </c>
      <c r="J195" s="31"/>
      <c r="K195" s="31"/>
      <c r="L195" s="22">
        <f t="shared" si="37"/>
        <v>-100</v>
      </c>
      <c r="M195" s="31"/>
      <c r="N195" s="31"/>
      <c r="O195" s="22" t="str">
        <f t="shared" si="31"/>
        <v>-</v>
      </c>
      <c r="P195" s="31"/>
      <c r="Q195" s="31"/>
      <c r="R195" s="22" t="str">
        <f t="shared" si="32"/>
        <v>-</v>
      </c>
      <c r="S195" s="31"/>
      <c r="T195" s="31"/>
      <c r="U195" s="23" t="str">
        <f t="shared" si="33"/>
        <v>-</v>
      </c>
      <c r="V195" s="31"/>
      <c r="W195" s="24" t="s">
        <v>1226</v>
      </c>
      <c r="X195" s="31"/>
      <c r="Y195" s="24" t="s">
        <v>1226</v>
      </c>
      <c r="Z195" s="31"/>
      <c r="AA195" s="24" t="str">
        <f t="shared" si="34"/>
        <v>-</v>
      </c>
      <c r="AB195" s="65"/>
      <c r="AC195" s="23" t="str">
        <f t="shared" si="35"/>
        <v>-</v>
      </c>
    </row>
    <row r="196" spans="1:29">
      <c r="A196" s="25"/>
      <c r="B196" s="25"/>
      <c r="C196" s="25"/>
      <c r="D196" s="25"/>
      <c r="E196" s="25"/>
      <c r="F196" s="28" t="s">
        <v>628</v>
      </c>
      <c r="G196" s="29">
        <v>100</v>
      </c>
      <c r="H196" s="31">
        <v>0</v>
      </c>
      <c r="I196" s="30">
        <v>4654</v>
      </c>
      <c r="J196" s="31"/>
      <c r="K196" s="31"/>
      <c r="L196" s="22">
        <f t="shared" si="37"/>
        <v>-100</v>
      </c>
      <c r="M196" s="31"/>
      <c r="N196" s="31"/>
      <c r="O196" s="22" t="str">
        <f t="shared" si="31"/>
        <v>-</v>
      </c>
      <c r="P196" s="31"/>
      <c r="Q196" s="31"/>
      <c r="R196" s="22" t="str">
        <f t="shared" si="32"/>
        <v>-</v>
      </c>
      <c r="S196" s="31"/>
      <c r="T196" s="31"/>
      <c r="U196" s="23" t="str">
        <f t="shared" si="33"/>
        <v>-</v>
      </c>
      <c r="V196" s="31"/>
      <c r="W196" s="24" t="s">
        <v>1226</v>
      </c>
      <c r="X196" s="31"/>
      <c r="Y196" s="24" t="s">
        <v>1226</v>
      </c>
      <c r="Z196" s="31"/>
      <c r="AA196" s="24" t="str">
        <f t="shared" si="34"/>
        <v>-</v>
      </c>
      <c r="AB196" s="65"/>
      <c r="AC196" s="23" t="str">
        <f t="shared" si="35"/>
        <v>-</v>
      </c>
    </row>
    <row r="197" spans="1:29">
      <c r="A197" s="25"/>
      <c r="B197" s="25"/>
      <c r="C197" s="25"/>
      <c r="D197" s="25"/>
      <c r="E197" s="26" t="s">
        <v>236</v>
      </c>
      <c r="F197" s="28"/>
      <c r="G197" s="32" t="s">
        <v>355</v>
      </c>
      <c r="H197" s="20">
        <f t="shared" ref="H197:AB197" si="39">H198</f>
        <v>0</v>
      </c>
      <c r="I197" s="20">
        <f t="shared" si="39"/>
        <v>0</v>
      </c>
      <c r="J197" s="20">
        <f t="shared" si="39"/>
        <v>90000</v>
      </c>
      <c r="K197" s="20">
        <f t="shared" si="39"/>
        <v>0</v>
      </c>
      <c r="L197" s="22" t="str">
        <f t="shared" si="37"/>
        <v>-</v>
      </c>
      <c r="M197" s="20">
        <f t="shared" si="39"/>
        <v>0</v>
      </c>
      <c r="N197" s="20">
        <f t="shared" si="39"/>
        <v>0</v>
      </c>
      <c r="O197" s="22" t="str">
        <f t="shared" si="31"/>
        <v>-</v>
      </c>
      <c r="P197" s="20">
        <f t="shared" si="39"/>
        <v>0</v>
      </c>
      <c r="Q197" s="20">
        <f t="shared" si="39"/>
        <v>0</v>
      </c>
      <c r="R197" s="22" t="str">
        <f t="shared" si="32"/>
        <v>-</v>
      </c>
      <c r="S197" s="20">
        <f t="shared" si="39"/>
        <v>0</v>
      </c>
      <c r="T197" s="20">
        <f t="shared" si="39"/>
        <v>0</v>
      </c>
      <c r="U197" s="23" t="str">
        <f t="shared" si="33"/>
        <v>-</v>
      </c>
      <c r="V197" s="79">
        <v>0</v>
      </c>
      <c r="W197" s="80" t="s">
        <v>1226</v>
      </c>
      <c r="X197" s="79">
        <v>0</v>
      </c>
      <c r="Y197" s="80" t="s">
        <v>1226</v>
      </c>
      <c r="Z197" s="79">
        <v>0</v>
      </c>
      <c r="AA197" s="24" t="str">
        <f t="shared" si="34"/>
        <v>-</v>
      </c>
      <c r="AB197" s="63">
        <f t="shared" si="39"/>
        <v>0</v>
      </c>
      <c r="AC197" s="23" t="str">
        <f t="shared" si="35"/>
        <v>-</v>
      </c>
    </row>
    <row r="198" spans="1:29">
      <c r="A198" s="25"/>
      <c r="B198" s="25"/>
      <c r="C198" s="25"/>
      <c r="D198" s="25"/>
      <c r="E198" s="25"/>
      <c r="F198" s="28" t="s">
        <v>629</v>
      </c>
      <c r="G198" s="29">
        <v>160</v>
      </c>
      <c r="H198" s="31"/>
      <c r="I198" s="31"/>
      <c r="J198" s="30">
        <v>90000</v>
      </c>
      <c r="K198" s="31">
        <v>0</v>
      </c>
      <c r="L198" s="22" t="str">
        <f t="shared" si="37"/>
        <v>-</v>
      </c>
      <c r="M198" s="31"/>
      <c r="N198" s="31"/>
      <c r="O198" s="22" t="str">
        <f t="shared" si="31"/>
        <v>-</v>
      </c>
      <c r="P198" s="31"/>
      <c r="Q198" s="31"/>
      <c r="R198" s="22" t="str">
        <f t="shared" si="32"/>
        <v>-</v>
      </c>
      <c r="S198" s="31"/>
      <c r="T198" s="31"/>
      <c r="U198" s="23" t="str">
        <f t="shared" si="33"/>
        <v>-</v>
      </c>
      <c r="V198" s="30">
        <v>0</v>
      </c>
      <c r="W198" s="24" t="s">
        <v>1226</v>
      </c>
      <c r="X198" s="30">
        <v>0</v>
      </c>
      <c r="Y198" s="24" t="s">
        <v>1226</v>
      </c>
      <c r="Z198" s="30">
        <v>0</v>
      </c>
      <c r="AA198" s="24" t="str">
        <f t="shared" si="34"/>
        <v>-</v>
      </c>
      <c r="AB198" s="64">
        <f>Z198*$AB$3*$AB$4</f>
        <v>0</v>
      </c>
      <c r="AC198" s="23" t="str">
        <f t="shared" si="35"/>
        <v>-</v>
      </c>
    </row>
    <row r="199" spans="1:29">
      <c r="A199" s="25"/>
      <c r="B199" s="25"/>
      <c r="C199" s="25"/>
      <c r="D199" s="25"/>
      <c r="E199" s="26" t="s">
        <v>32</v>
      </c>
      <c r="F199" s="28"/>
      <c r="G199" s="32" t="s">
        <v>355</v>
      </c>
      <c r="H199" s="20">
        <f t="shared" ref="H199:S199" si="40">H200</f>
        <v>8000000</v>
      </c>
      <c r="I199" s="20">
        <f t="shared" si="40"/>
        <v>7590299</v>
      </c>
      <c r="J199" s="20">
        <f t="shared" si="40"/>
        <v>7965718</v>
      </c>
      <c r="K199" s="20">
        <f t="shared" si="40"/>
        <v>7968337</v>
      </c>
      <c r="L199" s="22">
        <f t="shared" si="37"/>
        <v>4.9805416097574096</v>
      </c>
      <c r="M199" s="20">
        <f t="shared" si="40"/>
        <v>8228345</v>
      </c>
      <c r="N199" s="20">
        <f t="shared" si="40"/>
        <v>8547918</v>
      </c>
      <c r="O199" s="22">
        <f t="shared" si="31"/>
        <v>7.2735503029051074</v>
      </c>
      <c r="P199" s="20">
        <f t="shared" si="40"/>
        <v>8768119</v>
      </c>
      <c r="Q199" s="20">
        <f t="shared" si="40"/>
        <v>9798321</v>
      </c>
      <c r="R199" s="22">
        <f t="shared" si="32"/>
        <v>14.62815857615854</v>
      </c>
      <c r="S199" s="20">
        <f t="shared" si="40"/>
        <v>9551527</v>
      </c>
      <c r="T199" s="20">
        <f>T200</f>
        <v>3297735</v>
      </c>
      <c r="U199" s="23">
        <f t="shared" si="33"/>
        <v>-2.5187376490319053</v>
      </c>
      <c r="V199" s="79">
        <v>11546500</v>
      </c>
      <c r="W199" s="80">
        <v>20.886429991769901</v>
      </c>
      <c r="X199" s="79">
        <v>12126002</v>
      </c>
      <c r="Y199" s="80">
        <v>5.0188541982418826</v>
      </c>
      <c r="Z199" s="79">
        <v>12702090</v>
      </c>
      <c r="AA199" s="24">
        <f t="shared" si="34"/>
        <v>4.7508486309007623</v>
      </c>
      <c r="AB199" s="63">
        <f>AB200</f>
        <v>0</v>
      </c>
      <c r="AC199" s="23">
        <f t="shared" si="35"/>
        <v>-100</v>
      </c>
    </row>
    <row r="200" spans="1:29">
      <c r="A200" s="25"/>
      <c r="B200" s="25"/>
      <c r="C200" s="25"/>
      <c r="D200" s="25"/>
      <c r="E200" s="25"/>
      <c r="F200" s="28" t="s">
        <v>630</v>
      </c>
      <c r="G200" s="29">
        <v>150</v>
      </c>
      <c r="H200" s="30">
        <v>8000000</v>
      </c>
      <c r="I200" s="30">
        <v>7590299</v>
      </c>
      <c r="J200" s="30">
        <v>7965718</v>
      </c>
      <c r="K200" s="30">
        <v>7968337</v>
      </c>
      <c r="L200" s="22">
        <f t="shared" si="37"/>
        <v>4.9805416097574096</v>
      </c>
      <c r="M200" s="30">
        <v>8228345</v>
      </c>
      <c r="N200" s="30">
        <v>8547918</v>
      </c>
      <c r="O200" s="22">
        <f t="shared" ref="O200:O267" si="41">IFERROR(N200/K200*100-100,"-")</f>
        <v>7.2735503029051074</v>
      </c>
      <c r="P200" s="30">
        <v>8768119</v>
      </c>
      <c r="Q200" s="30">
        <v>9798321</v>
      </c>
      <c r="R200" s="22">
        <f t="shared" ref="R200:R267" si="42">IFERROR(Q200/N200*100-100,"-")</f>
        <v>14.62815857615854</v>
      </c>
      <c r="S200" s="30">
        <v>9551527</v>
      </c>
      <c r="T200" s="30">
        <v>3297735</v>
      </c>
      <c r="U200" s="23">
        <f t="shared" ref="U200:U267" si="43">IFERROR(S200/Q200*100-100,"-")</f>
        <v>-2.5187376490319053</v>
      </c>
      <c r="V200" s="89">
        <v>11546500</v>
      </c>
      <c r="W200" s="90"/>
      <c r="X200" s="89">
        <v>12126002</v>
      </c>
      <c r="Y200" s="90"/>
      <c r="Z200" s="89">
        <v>12702090</v>
      </c>
      <c r="AA200" s="24"/>
      <c r="AB200" s="64"/>
      <c r="AC200" s="23">
        <f t="shared" ref="AC200:AC267" si="44">IFERROR(AB200/Z200*100-100,"-")</f>
        <v>-100</v>
      </c>
    </row>
    <row r="201" spans="1:29">
      <c r="A201" s="25"/>
      <c r="B201" s="25"/>
      <c r="C201" s="25"/>
      <c r="D201" s="25"/>
      <c r="E201" s="26" t="s">
        <v>235</v>
      </c>
      <c r="F201" s="28"/>
      <c r="G201" s="32" t="s">
        <v>355</v>
      </c>
      <c r="H201" s="20">
        <f t="shared" ref="H201:AB201" si="45">H202</f>
        <v>12000000</v>
      </c>
      <c r="I201" s="20">
        <f t="shared" si="45"/>
        <v>12659133</v>
      </c>
      <c r="J201" s="20">
        <f t="shared" si="45"/>
        <v>13661000</v>
      </c>
      <c r="K201" s="20">
        <f t="shared" si="45"/>
        <v>15673379</v>
      </c>
      <c r="L201" s="22">
        <f t="shared" si="37"/>
        <v>23.810840758209892</v>
      </c>
      <c r="M201" s="20">
        <f t="shared" si="45"/>
        <v>21444239</v>
      </c>
      <c r="N201" s="20">
        <f t="shared" si="45"/>
        <v>20196909</v>
      </c>
      <c r="O201" s="22">
        <f t="shared" si="41"/>
        <v>28.861230242693665</v>
      </c>
      <c r="P201" s="20">
        <f t="shared" si="45"/>
        <v>23618679</v>
      </c>
      <c r="Q201" s="20">
        <f t="shared" si="45"/>
        <v>28089837</v>
      </c>
      <c r="R201" s="22">
        <f t="shared" si="42"/>
        <v>39.079880985748872</v>
      </c>
      <c r="S201" s="20">
        <f t="shared" si="45"/>
        <v>25229816</v>
      </c>
      <c r="T201" s="20">
        <f t="shared" si="45"/>
        <v>10543022</v>
      </c>
      <c r="U201" s="23">
        <f t="shared" si="43"/>
        <v>-10.181693115556342</v>
      </c>
      <c r="V201" s="79">
        <v>30445430</v>
      </c>
      <c r="W201" s="80">
        <v>20.672421867840825</v>
      </c>
      <c r="X201" s="79">
        <v>31973440</v>
      </c>
      <c r="Y201" s="80">
        <v>5.0188484774233757</v>
      </c>
      <c r="Z201" s="79">
        <v>33492450</v>
      </c>
      <c r="AA201" s="24">
        <f t="shared" ref="AA201:AA267" si="46">IFERROR(Z201/X201*100-100,"-")</f>
        <v>4.7508494550476854</v>
      </c>
      <c r="AB201" s="63">
        <f t="shared" si="45"/>
        <v>0</v>
      </c>
      <c r="AC201" s="23">
        <f t="shared" si="44"/>
        <v>-100</v>
      </c>
    </row>
    <row r="202" spans="1:29">
      <c r="A202" s="25"/>
      <c r="B202" s="25"/>
      <c r="C202" s="25"/>
      <c r="D202" s="25"/>
      <c r="E202" s="25"/>
      <c r="F202" s="28" t="s">
        <v>631</v>
      </c>
      <c r="G202" s="29">
        <v>151</v>
      </c>
      <c r="H202" s="30">
        <v>12000000</v>
      </c>
      <c r="I202" s="30">
        <v>12659133</v>
      </c>
      <c r="J202" s="30">
        <v>13661000</v>
      </c>
      <c r="K202" s="30">
        <v>15673379</v>
      </c>
      <c r="L202" s="22">
        <f t="shared" si="37"/>
        <v>23.810840758209892</v>
      </c>
      <c r="M202" s="30">
        <v>21444239</v>
      </c>
      <c r="N202" s="30">
        <v>20196909</v>
      </c>
      <c r="O202" s="22">
        <f t="shared" si="41"/>
        <v>28.861230242693665</v>
      </c>
      <c r="P202" s="30">
        <v>23618679</v>
      </c>
      <c r="Q202" s="30">
        <v>28089837</v>
      </c>
      <c r="R202" s="22">
        <f t="shared" si="42"/>
        <v>39.079880985748872</v>
      </c>
      <c r="S202" s="30">
        <v>25229816</v>
      </c>
      <c r="T202" s="30">
        <v>10543022</v>
      </c>
      <c r="U202" s="23">
        <f t="shared" si="43"/>
        <v>-10.181693115556342</v>
      </c>
      <c r="V202" s="89">
        <v>30445430</v>
      </c>
      <c r="W202" s="90"/>
      <c r="X202" s="89">
        <v>31973440</v>
      </c>
      <c r="Y202" s="90"/>
      <c r="Z202" s="89">
        <v>33492450</v>
      </c>
      <c r="AA202" s="24"/>
      <c r="AB202" s="64"/>
      <c r="AC202" s="23">
        <f t="shared" si="44"/>
        <v>-100</v>
      </c>
    </row>
    <row r="203" spans="1:29">
      <c r="A203" s="25"/>
      <c r="B203" s="25"/>
      <c r="C203" s="25"/>
      <c r="D203" s="25"/>
      <c r="E203" s="26" t="s">
        <v>326</v>
      </c>
      <c r="F203" s="28"/>
      <c r="G203" s="32" t="s">
        <v>355</v>
      </c>
      <c r="H203" s="20">
        <f t="shared" ref="H203:AB203" si="47">H204</f>
        <v>0</v>
      </c>
      <c r="I203" s="20">
        <f t="shared" si="47"/>
        <v>0</v>
      </c>
      <c r="J203" s="20">
        <f t="shared" si="47"/>
        <v>12248396</v>
      </c>
      <c r="K203" s="20">
        <f t="shared" si="47"/>
        <v>8644714</v>
      </c>
      <c r="L203" s="22" t="str">
        <f t="shared" si="37"/>
        <v>-</v>
      </c>
      <c r="M203" s="20">
        <f t="shared" si="47"/>
        <v>10379933</v>
      </c>
      <c r="N203" s="20">
        <f t="shared" si="47"/>
        <v>13301369</v>
      </c>
      <c r="O203" s="22">
        <f t="shared" si="41"/>
        <v>53.86707992884439</v>
      </c>
      <c r="P203" s="20">
        <f t="shared" si="47"/>
        <v>15292755</v>
      </c>
      <c r="Q203" s="20">
        <f t="shared" si="47"/>
        <v>13606176</v>
      </c>
      <c r="R203" s="22">
        <f t="shared" si="42"/>
        <v>2.2915460807079455</v>
      </c>
      <c r="S203" s="20">
        <f t="shared" si="47"/>
        <v>8585000</v>
      </c>
      <c r="T203" s="20">
        <f t="shared" si="47"/>
        <v>3294978</v>
      </c>
      <c r="U203" s="23">
        <f t="shared" si="43"/>
        <v>-36.903653164562911</v>
      </c>
      <c r="V203" s="79">
        <v>6525000</v>
      </c>
      <c r="W203" s="80">
        <v>-23.99534071054164</v>
      </c>
      <c r="X203" s="79">
        <v>7224000</v>
      </c>
      <c r="Y203" s="80">
        <v>10.712643678160916</v>
      </c>
      <c r="Z203" s="79">
        <v>8000000</v>
      </c>
      <c r="AA203" s="24">
        <f t="shared" si="46"/>
        <v>10.741971207087488</v>
      </c>
      <c r="AB203" s="63">
        <f t="shared" si="47"/>
        <v>0</v>
      </c>
      <c r="AC203" s="23">
        <f t="shared" si="44"/>
        <v>-100</v>
      </c>
    </row>
    <row r="204" spans="1:29">
      <c r="A204" s="25"/>
      <c r="B204" s="25"/>
      <c r="C204" s="25"/>
      <c r="D204" s="25"/>
      <c r="E204" s="25"/>
      <c r="F204" s="28" t="s">
        <v>632</v>
      </c>
      <c r="G204" s="29">
        <v>160</v>
      </c>
      <c r="H204" s="31"/>
      <c r="I204" s="31"/>
      <c r="J204" s="30">
        <v>12248396</v>
      </c>
      <c r="K204" s="30">
        <v>8644714</v>
      </c>
      <c r="L204" s="22" t="str">
        <f t="shared" si="37"/>
        <v>-</v>
      </c>
      <c r="M204" s="30">
        <v>10379933</v>
      </c>
      <c r="N204" s="30">
        <v>13301369</v>
      </c>
      <c r="O204" s="22">
        <f t="shared" si="41"/>
        <v>53.86707992884439</v>
      </c>
      <c r="P204" s="30">
        <v>15292755</v>
      </c>
      <c r="Q204" s="30">
        <v>13606176</v>
      </c>
      <c r="R204" s="22">
        <f t="shared" si="42"/>
        <v>2.2915460807079455</v>
      </c>
      <c r="S204" s="30">
        <v>8585000</v>
      </c>
      <c r="T204" s="30">
        <v>3294978</v>
      </c>
      <c r="U204" s="23">
        <f t="shared" si="43"/>
        <v>-36.903653164562911</v>
      </c>
      <c r="V204" s="89">
        <v>6525000</v>
      </c>
      <c r="W204" s="90"/>
      <c r="X204" s="89">
        <v>7224000</v>
      </c>
      <c r="Y204" s="90"/>
      <c r="Z204" s="89">
        <v>8000000</v>
      </c>
      <c r="AA204" s="24"/>
      <c r="AB204" s="64"/>
      <c r="AC204" s="23">
        <f t="shared" si="44"/>
        <v>-100</v>
      </c>
    </row>
    <row r="205" spans="1:29">
      <c r="A205" s="25"/>
      <c r="B205" s="25"/>
      <c r="C205" s="25"/>
      <c r="D205" s="25"/>
      <c r="E205" s="26" t="s">
        <v>234</v>
      </c>
      <c r="F205" s="28"/>
      <c r="G205" s="32" t="s">
        <v>355</v>
      </c>
      <c r="H205" s="20">
        <f t="shared" ref="H205:AB205" si="48">H206</f>
        <v>0</v>
      </c>
      <c r="I205" s="20">
        <f t="shared" si="48"/>
        <v>0</v>
      </c>
      <c r="J205" s="20">
        <f t="shared" si="48"/>
        <v>2922665</v>
      </c>
      <c r="K205" s="20">
        <f t="shared" si="48"/>
        <v>91752</v>
      </c>
      <c r="L205" s="22" t="str">
        <f t="shared" si="37"/>
        <v>-</v>
      </c>
      <c r="M205" s="20">
        <f t="shared" si="48"/>
        <v>3908621</v>
      </c>
      <c r="N205" s="20">
        <f t="shared" si="48"/>
        <v>17728</v>
      </c>
      <c r="O205" s="22">
        <f t="shared" si="41"/>
        <v>-80.678350335687497</v>
      </c>
      <c r="P205" s="20">
        <f t="shared" si="48"/>
        <v>14148</v>
      </c>
      <c r="Q205" s="20">
        <f t="shared" si="48"/>
        <v>1244</v>
      </c>
      <c r="R205" s="22">
        <f t="shared" si="42"/>
        <v>-92.982851985559563</v>
      </c>
      <c r="S205" s="20">
        <f t="shared" si="48"/>
        <v>5015000</v>
      </c>
      <c r="T205" s="20">
        <f t="shared" si="48"/>
        <v>0</v>
      </c>
      <c r="U205" s="23">
        <f t="shared" si="43"/>
        <v>403035.04823151126</v>
      </c>
      <c r="V205" s="79">
        <v>5981000</v>
      </c>
      <c r="W205" s="80">
        <v>19.262213359920239</v>
      </c>
      <c r="X205" s="79">
        <v>6621000</v>
      </c>
      <c r="Y205" s="80">
        <v>10.700551747199455</v>
      </c>
      <c r="Z205" s="79">
        <v>7343000</v>
      </c>
      <c r="AA205" s="24">
        <f t="shared" si="46"/>
        <v>10.90469717565324</v>
      </c>
      <c r="AB205" s="63">
        <f t="shared" si="48"/>
        <v>0</v>
      </c>
      <c r="AC205" s="23">
        <f t="shared" si="44"/>
        <v>-100</v>
      </c>
    </row>
    <row r="206" spans="1:29">
      <c r="A206" s="25"/>
      <c r="B206" s="25"/>
      <c r="C206" s="25"/>
      <c r="D206" s="25"/>
      <c r="E206" s="25"/>
      <c r="F206" s="28" t="s">
        <v>633</v>
      </c>
      <c r="G206" s="29">
        <v>160</v>
      </c>
      <c r="H206" s="31"/>
      <c r="I206" s="31"/>
      <c r="J206" s="30">
        <v>2922665</v>
      </c>
      <c r="K206" s="30">
        <v>91752</v>
      </c>
      <c r="L206" s="22" t="str">
        <f t="shared" si="37"/>
        <v>-</v>
      </c>
      <c r="M206" s="30">
        <v>3908621</v>
      </c>
      <c r="N206" s="30">
        <v>17728</v>
      </c>
      <c r="O206" s="22">
        <f t="shared" si="41"/>
        <v>-80.678350335687497</v>
      </c>
      <c r="P206" s="30">
        <v>14148</v>
      </c>
      <c r="Q206" s="30">
        <v>1244</v>
      </c>
      <c r="R206" s="22">
        <f t="shared" si="42"/>
        <v>-92.982851985559563</v>
      </c>
      <c r="S206" s="30">
        <v>5015000</v>
      </c>
      <c r="T206" s="31">
        <v>0</v>
      </c>
      <c r="U206" s="23">
        <f t="shared" si="43"/>
        <v>403035.04823151126</v>
      </c>
      <c r="V206" s="89">
        <v>5981000</v>
      </c>
      <c r="W206" s="90"/>
      <c r="X206" s="89">
        <v>6621000</v>
      </c>
      <c r="Y206" s="90"/>
      <c r="Z206" s="89">
        <v>7343000</v>
      </c>
      <c r="AA206" s="24"/>
      <c r="AB206" s="64"/>
      <c r="AC206" s="23">
        <f t="shared" si="44"/>
        <v>-100</v>
      </c>
    </row>
    <row r="207" spans="1:29">
      <c r="A207" s="25"/>
      <c r="B207" s="25"/>
      <c r="C207" s="25"/>
      <c r="D207" s="26" t="s">
        <v>360</v>
      </c>
      <c r="E207" s="26"/>
      <c r="F207" s="28"/>
      <c r="G207" s="32" t="s">
        <v>355</v>
      </c>
      <c r="H207" s="20">
        <f t="shared" ref="H207:AB207" si="49">H208+H210+H213+H215</f>
        <v>77934308</v>
      </c>
      <c r="I207" s="20">
        <f t="shared" si="49"/>
        <v>73611285</v>
      </c>
      <c r="J207" s="20">
        <f t="shared" si="49"/>
        <v>84046384</v>
      </c>
      <c r="K207" s="20">
        <f t="shared" si="49"/>
        <v>81463892</v>
      </c>
      <c r="L207" s="22">
        <f t="shared" si="37"/>
        <v>10.667667328453788</v>
      </c>
      <c r="M207" s="20">
        <f t="shared" si="49"/>
        <v>89359613</v>
      </c>
      <c r="N207" s="20">
        <f t="shared" si="49"/>
        <v>83513268</v>
      </c>
      <c r="O207" s="22">
        <f t="shared" si="41"/>
        <v>2.5156863362236521</v>
      </c>
      <c r="P207" s="20">
        <f t="shared" si="49"/>
        <v>94285425</v>
      </c>
      <c r="Q207" s="20">
        <f t="shared" si="49"/>
        <v>84368968</v>
      </c>
      <c r="R207" s="22">
        <f t="shared" si="42"/>
        <v>1.0246276076754555</v>
      </c>
      <c r="S207" s="20">
        <f t="shared" si="49"/>
        <v>94623842</v>
      </c>
      <c r="T207" s="20">
        <f t="shared" si="49"/>
        <v>3479449</v>
      </c>
      <c r="U207" s="23">
        <f t="shared" si="43"/>
        <v>12.154793691443516</v>
      </c>
      <c r="V207" s="79">
        <v>102886080</v>
      </c>
      <c r="W207" s="79" t="e">
        <v>#VALUE!</v>
      </c>
      <c r="X207" s="79">
        <v>113758115</v>
      </c>
      <c r="Y207" s="79" t="e">
        <v>#VALUE!</v>
      </c>
      <c r="Z207" s="79">
        <v>131930410</v>
      </c>
      <c r="AA207" s="24">
        <f t="shared" si="46"/>
        <v>15.974504324372816</v>
      </c>
      <c r="AB207" s="63">
        <f t="shared" si="49"/>
        <v>143775524.42926201</v>
      </c>
      <c r="AC207" s="23">
        <f t="shared" si="44"/>
        <v>8.9783048724414698</v>
      </c>
    </row>
    <row r="208" spans="1:29">
      <c r="A208" s="25"/>
      <c r="B208" s="25"/>
      <c r="C208" s="25"/>
      <c r="D208" s="25"/>
      <c r="E208" s="26" t="s">
        <v>226</v>
      </c>
      <c r="F208" s="28"/>
      <c r="G208" s="32" t="s">
        <v>355</v>
      </c>
      <c r="H208" s="20">
        <f t="shared" ref="H208:AB208" si="50">H209</f>
        <v>261750</v>
      </c>
      <c r="I208" s="20">
        <f t="shared" si="50"/>
        <v>258845</v>
      </c>
      <c r="J208" s="20">
        <f t="shared" si="50"/>
        <v>196637</v>
      </c>
      <c r="K208" s="20">
        <f t="shared" si="50"/>
        <v>314487</v>
      </c>
      <c r="L208" s="22">
        <f t="shared" si="37"/>
        <v>21.496262241882221</v>
      </c>
      <c r="M208" s="20">
        <f t="shared" si="50"/>
        <v>387895</v>
      </c>
      <c r="N208" s="20">
        <f t="shared" si="50"/>
        <v>249035</v>
      </c>
      <c r="O208" s="22">
        <f t="shared" si="41"/>
        <v>-20.81230702699952</v>
      </c>
      <c r="P208" s="20">
        <f t="shared" si="50"/>
        <v>284503</v>
      </c>
      <c r="Q208" s="20">
        <f t="shared" si="50"/>
        <v>345600</v>
      </c>
      <c r="R208" s="22">
        <f t="shared" si="42"/>
        <v>38.775674102033832</v>
      </c>
      <c r="S208" s="20">
        <f t="shared" si="50"/>
        <v>338362</v>
      </c>
      <c r="T208" s="20">
        <f t="shared" si="50"/>
        <v>110127</v>
      </c>
      <c r="U208" s="23">
        <f t="shared" si="43"/>
        <v>-2.0943287037037095</v>
      </c>
      <c r="V208" s="79">
        <v>393227</v>
      </c>
      <c r="W208" s="80">
        <v>16.21488228583587</v>
      </c>
      <c r="X208" s="79">
        <v>412963</v>
      </c>
      <c r="Y208" s="80">
        <v>5.0189839456598975</v>
      </c>
      <c r="Z208" s="79">
        <v>432582</v>
      </c>
      <c r="AA208" s="24">
        <f t="shared" si="46"/>
        <v>4.750788811588464</v>
      </c>
      <c r="AB208" s="63">
        <f t="shared" si="50"/>
        <v>0</v>
      </c>
      <c r="AC208" s="23">
        <f t="shared" si="44"/>
        <v>-100</v>
      </c>
    </row>
    <row r="209" spans="1:29">
      <c r="A209" s="25"/>
      <c r="B209" s="25"/>
      <c r="C209" s="25"/>
      <c r="D209" s="25"/>
      <c r="E209" s="25"/>
      <c r="F209" s="28" t="s">
        <v>634</v>
      </c>
      <c r="G209" s="29">
        <v>111</v>
      </c>
      <c r="H209" s="30">
        <v>261750</v>
      </c>
      <c r="I209" s="30">
        <v>258845</v>
      </c>
      <c r="J209" s="30">
        <v>196637</v>
      </c>
      <c r="K209" s="30">
        <v>314487</v>
      </c>
      <c r="L209" s="22">
        <f t="shared" ref="L209:L276" si="51">IFERROR(K209/I209*100-100,"-")</f>
        <v>21.496262241882221</v>
      </c>
      <c r="M209" s="30">
        <v>387895</v>
      </c>
      <c r="N209" s="30">
        <v>249035</v>
      </c>
      <c r="O209" s="22">
        <f t="shared" si="41"/>
        <v>-20.81230702699952</v>
      </c>
      <c r="P209" s="30">
        <v>284503</v>
      </c>
      <c r="Q209" s="30">
        <v>345600</v>
      </c>
      <c r="R209" s="22">
        <f t="shared" si="42"/>
        <v>38.775674102033832</v>
      </c>
      <c r="S209" s="30">
        <v>338362</v>
      </c>
      <c r="T209" s="30">
        <v>110127</v>
      </c>
      <c r="U209" s="23">
        <f t="shared" si="43"/>
        <v>-2.0943287037037095</v>
      </c>
      <c r="V209" s="89">
        <v>393227</v>
      </c>
      <c r="W209" s="90"/>
      <c r="X209" s="89">
        <v>412963</v>
      </c>
      <c r="Y209" s="90"/>
      <c r="Z209" s="89">
        <v>432582</v>
      </c>
      <c r="AA209" s="24"/>
      <c r="AB209" s="64"/>
      <c r="AC209" s="23">
        <f t="shared" si="44"/>
        <v>-100</v>
      </c>
    </row>
    <row r="210" spans="1:29">
      <c r="A210" s="25"/>
      <c r="B210" s="25"/>
      <c r="C210" s="25"/>
      <c r="D210" s="25"/>
      <c r="E210" s="26" t="s">
        <v>229</v>
      </c>
      <c r="F210" s="28"/>
      <c r="G210" s="32" t="s">
        <v>355</v>
      </c>
      <c r="H210" s="20">
        <f t="shared" ref="H210:AB210" si="52">H211+H212</f>
        <v>0</v>
      </c>
      <c r="I210" s="20">
        <f t="shared" si="52"/>
        <v>3798</v>
      </c>
      <c r="J210" s="20">
        <f t="shared" si="52"/>
        <v>15000</v>
      </c>
      <c r="K210" s="20">
        <f t="shared" si="52"/>
        <v>3004</v>
      </c>
      <c r="L210" s="22">
        <f t="shared" si="51"/>
        <v>-20.905739863085842</v>
      </c>
      <c r="M210" s="20">
        <f t="shared" si="52"/>
        <v>15000</v>
      </c>
      <c r="N210" s="20">
        <f t="shared" si="52"/>
        <v>3143</v>
      </c>
      <c r="O210" s="22">
        <f t="shared" si="41"/>
        <v>4.6271637816245175</v>
      </c>
      <c r="P210" s="20">
        <f t="shared" si="52"/>
        <v>5148</v>
      </c>
      <c r="Q210" s="20">
        <f t="shared" si="52"/>
        <v>634</v>
      </c>
      <c r="R210" s="22">
        <f t="shared" si="42"/>
        <v>-79.828189627744194</v>
      </c>
      <c r="S210" s="20">
        <f t="shared" si="52"/>
        <v>1205</v>
      </c>
      <c r="T210" s="20">
        <f t="shared" si="52"/>
        <v>321</v>
      </c>
      <c r="U210" s="23">
        <f t="shared" si="43"/>
        <v>90.063091482649838</v>
      </c>
      <c r="V210" s="79">
        <v>650</v>
      </c>
      <c r="W210" s="80">
        <v>-46.058091286307054</v>
      </c>
      <c r="X210" s="79">
        <v>683</v>
      </c>
      <c r="Y210" s="80">
        <v>5.076923076923066</v>
      </c>
      <c r="Z210" s="79">
        <v>715</v>
      </c>
      <c r="AA210" s="24">
        <f t="shared" si="46"/>
        <v>4.6852122986822877</v>
      </c>
      <c r="AB210" s="63">
        <f t="shared" si="52"/>
        <v>0</v>
      </c>
      <c r="AC210" s="23">
        <f t="shared" si="44"/>
        <v>-100</v>
      </c>
    </row>
    <row r="211" spans="1:29">
      <c r="A211" s="25"/>
      <c r="B211" s="25"/>
      <c r="C211" s="25"/>
      <c r="D211" s="25"/>
      <c r="E211" s="25"/>
      <c r="F211" s="28" t="s">
        <v>635</v>
      </c>
      <c r="G211" s="29">
        <v>115</v>
      </c>
      <c r="H211" s="31">
        <v>0</v>
      </c>
      <c r="I211" s="30">
        <v>3798</v>
      </c>
      <c r="J211" s="31">
        <v>0</v>
      </c>
      <c r="K211" s="30">
        <v>3004</v>
      </c>
      <c r="L211" s="22">
        <f t="shared" si="51"/>
        <v>-20.905739863085842</v>
      </c>
      <c r="M211" s="30">
        <v>15000</v>
      </c>
      <c r="N211" s="30">
        <v>3143</v>
      </c>
      <c r="O211" s="22">
        <f t="shared" si="41"/>
        <v>4.6271637816245175</v>
      </c>
      <c r="P211" s="30">
        <v>5148</v>
      </c>
      <c r="Q211" s="31">
        <v>634</v>
      </c>
      <c r="R211" s="22">
        <f t="shared" si="42"/>
        <v>-79.828189627744194</v>
      </c>
      <c r="S211" s="30">
        <v>1205</v>
      </c>
      <c r="T211" s="31">
        <v>321</v>
      </c>
      <c r="U211" s="23">
        <f t="shared" si="43"/>
        <v>90.063091482649838</v>
      </c>
      <c r="V211" s="89">
        <v>650</v>
      </c>
      <c r="W211" s="83"/>
      <c r="X211" s="84">
        <v>683</v>
      </c>
      <c r="Y211" s="83"/>
      <c r="Z211" s="84">
        <v>715</v>
      </c>
      <c r="AA211" s="24"/>
      <c r="AB211" s="64"/>
      <c r="AC211" s="23">
        <f t="shared" si="44"/>
        <v>-100</v>
      </c>
    </row>
    <row r="212" spans="1:29">
      <c r="A212" s="25"/>
      <c r="B212" s="25"/>
      <c r="C212" s="25"/>
      <c r="D212" s="25"/>
      <c r="E212" s="25"/>
      <c r="F212" s="28" t="s">
        <v>635</v>
      </c>
      <c r="G212" s="29">
        <v>120</v>
      </c>
      <c r="H212" s="31"/>
      <c r="I212" s="31"/>
      <c r="J212" s="30">
        <v>15000</v>
      </c>
      <c r="K212" s="31">
        <v>0</v>
      </c>
      <c r="L212" s="22" t="str">
        <f t="shared" si="51"/>
        <v>-</v>
      </c>
      <c r="M212" s="31"/>
      <c r="N212" s="31"/>
      <c r="O212" s="22" t="str">
        <f t="shared" si="41"/>
        <v>-</v>
      </c>
      <c r="P212" s="31"/>
      <c r="Q212" s="31"/>
      <c r="R212" s="22" t="str">
        <f t="shared" si="42"/>
        <v>-</v>
      </c>
      <c r="S212" s="31"/>
      <c r="T212" s="31"/>
      <c r="U212" s="23" t="str">
        <f t="shared" si="43"/>
        <v>-</v>
      </c>
      <c r="V212" s="82">
        <v>0</v>
      </c>
      <c r="W212" s="24" t="s">
        <v>1226</v>
      </c>
      <c r="X212" s="30">
        <v>0</v>
      </c>
      <c r="Y212" s="24" t="s">
        <v>1226</v>
      </c>
      <c r="Z212" s="30">
        <v>0</v>
      </c>
      <c r="AA212" s="24" t="str">
        <f t="shared" si="46"/>
        <v>-</v>
      </c>
      <c r="AB212" s="64">
        <f>Z212*$AB$3*$AB$4</f>
        <v>0</v>
      </c>
      <c r="AC212" s="23" t="str">
        <f t="shared" si="44"/>
        <v>-</v>
      </c>
    </row>
    <row r="213" spans="1:29">
      <c r="A213" s="25"/>
      <c r="B213" s="25"/>
      <c r="C213" s="25"/>
      <c r="D213" s="25"/>
      <c r="E213" s="26" t="s">
        <v>227</v>
      </c>
      <c r="F213" s="28"/>
      <c r="G213" s="32" t="s">
        <v>355</v>
      </c>
      <c r="H213" s="20">
        <f t="shared" ref="H213:AB213" si="53">H214</f>
        <v>0</v>
      </c>
      <c r="I213" s="20">
        <f t="shared" si="53"/>
        <v>39709</v>
      </c>
      <c r="J213" s="20">
        <f t="shared" si="53"/>
        <v>0</v>
      </c>
      <c r="K213" s="20">
        <f t="shared" si="53"/>
        <v>35898</v>
      </c>
      <c r="L213" s="22">
        <f t="shared" si="51"/>
        <v>-9.5973205066861453</v>
      </c>
      <c r="M213" s="20">
        <f t="shared" si="53"/>
        <v>0</v>
      </c>
      <c r="N213" s="20">
        <f t="shared" si="53"/>
        <v>0</v>
      </c>
      <c r="O213" s="22">
        <f t="shared" si="41"/>
        <v>-100</v>
      </c>
      <c r="P213" s="20">
        <f t="shared" si="53"/>
        <v>0</v>
      </c>
      <c r="Q213" s="20">
        <f t="shared" si="53"/>
        <v>0</v>
      </c>
      <c r="R213" s="22" t="str">
        <f t="shared" si="42"/>
        <v>-</v>
      </c>
      <c r="S213" s="20">
        <f t="shared" si="53"/>
        <v>0</v>
      </c>
      <c r="T213" s="20">
        <f t="shared" si="53"/>
        <v>0</v>
      </c>
      <c r="U213" s="23" t="str">
        <f t="shared" si="43"/>
        <v>-</v>
      </c>
      <c r="V213" s="79">
        <v>0</v>
      </c>
      <c r="W213" s="80" t="s">
        <v>1226</v>
      </c>
      <c r="X213" s="79">
        <v>0</v>
      </c>
      <c r="Y213" s="80" t="s">
        <v>1226</v>
      </c>
      <c r="Z213" s="79">
        <v>0</v>
      </c>
      <c r="AA213" s="24" t="str">
        <f t="shared" si="46"/>
        <v>-</v>
      </c>
      <c r="AB213" s="63">
        <f t="shared" si="53"/>
        <v>0</v>
      </c>
      <c r="AC213" s="23" t="str">
        <f t="shared" si="44"/>
        <v>-</v>
      </c>
    </row>
    <row r="214" spans="1:29">
      <c r="A214" s="25"/>
      <c r="B214" s="25"/>
      <c r="C214" s="25"/>
      <c r="D214" s="25"/>
      <c r="E214" s="25"/>
      <c r="F214" s="28" t="s">
        <v>636</v>
      </c>
      <c r="G214" s="29">
        <v>113</v>
      </c>
      <c r="H214" s="31">
        <v>0</v>
      </c>
      <c r="I214" s="30">
        <v>39709</v>
      </c>
      <c r="J214" s="31">
        <v>0</v>
      </c>
      <c r="K214" s="30">
        <v>35898</v>
      </c>
      <c r="L214" s="22">
        <f t="shared" si="51"/>
        <v>-9.5973205066861453</v>
      </c>
      <c r="M214" s="31">
        <v>0</v>
      </c>
      <c r="N214" s="31"/>
      <c r="O214" s="22">
        <f t="shared" si="41"/>
        <v>-100</v>
      </c>
      <c r="P214" s="31"/>
      <c r="Q214" s="31"/>
      <c r="R214" s="22" t="str">
        <f t="shared" si="42"/>
        <v>-</v>
      </c>
      <c r="S214" s="31"/>
      <c r="T214" s="31"/>
      <c r="U214" s="23" t="str">
        <f t="shared" si="43"/>
        <v>-</v>
      </c>
      <c r="V214" s="30">
        <v>0</v>
      </c>
      <c r="W214" s="24" t="s">
        <v>1226</v>
      </c>
      <c r="X214" s="30">
        <v>0</v>
      </c>
      <c r="Y214" s="24" t="s">
        <v>1226</v>
      </c>
      <c r="Z214" s="30">
        <v>0</v>
      </c>
      <c r="AA214" s="24" t="str">
        <f t="shared" si="46"/>
        <v>-</v>
      </c>
      <c r="AB214" s="64">
        <f>Z214*$AB$3*$AB$4</f>
        <v>0</v>
      </c>
      <c r="AC214" s="23" t="str">
        <f t="shared" si="44"/>
        <v>-</v>
      </c>
    </row>
    <row r="215" spans="1:29">
      <c r="A215" s="25"/>
      <c r="B215" s="25"/>
      <c r="C215" s="25"/>
      <c r="D215" s="25"/>
      <c r="E215" s="26" t="s">
        <v>228</v>
      </c>
      <c r="F215" s="28"/>
      <c r="G215" s="32" t="s">
        <v>355</v>
      </c>
      <c r="H215" s="20">
        <f t="shared" ref="H215:AB215" si="54">SUM(H216:H220)</f>
        <v>77672558</v>
      </c>
      <c r="I215" s="20">
        <f t="shared" si="54"/>
        <v>73308933</v>
      </c>
      <c r="J215" s="20">
        <f t="shared" si="54"/>
        <v>83834747</v>
      </c>
      <c r="K215" s="20">
        <f t="shared" si="54"/>
        <v>81110503</v>
      </c>
      <c r="L215" s="22">
        <f t="shared" si="51"/>
        <v>10.642045492600488</v>
      </c>
      <c r="M215" s="20">
        <f t="shared" si="54"/>
        <v>88956718</v>
      </c>
      <c r="N215" s="20">
        <f t="shared" si="54"/>
        <v>83261090</v>
      </c>
      <c r="O215" s="22">
        <f t="shared" si="41"/>
        <v>2.6514285085866192</v>
      </c>
      <c r="P215" s="20">
        <f t="shared" si="54"/>
        <v>93995774</v>
      </c>
      <c r="Q215" s="20">
        <f t="shared" si="54"/>
        <v>84022734</v>
      </c>
      <c r="R215" s="22">
        <f t="shared" si="42"/>
        <v>0.91476582879228374</v>
      </c>
      <c r="S215" s="20">
        <f t="shared" si="54"/>
        <v>94284275</v>
      </c>
      <c r="T215" s="20">
        <f t="shared" si="54"/>
        <v>3369001</v>
      </c>
      <c r="U215" s="23">
        <f t="shared" si="43"/>
        <v>12.212814926969642</v>
      </c>
      <c r="V215" s="79">
        <v>102492203</v>
      </c>
      <c r="W215" s="80">
        <v>8.7055110727637128</v>
      </c>
      <c r="X215" s="79">
        <v>113344469</v>
      </c>
      <c r="Y215" s="80">
        <v>10.588382025508807</v>
      </c>
      <c r="Z215" s="79">
        <v>131497113</v>
      </c>
      <c r="AA215" s="24">
        <f t="shared" si="46"/>
        <v>16.015465209863919</v>
      </c>
      <c r="AB215" s="63">
        <f t="shared" si="54"/>
        <v>143775524.42926201</v>
      </c>
      <c r="AC215" s="23">
        <f t="shared" si="44"/>
        <v>9.3374000000000024</v>
      </c>
    </row>
    <row r="216" spans="1:29">
      <c r="A216" s="25"/>
      <c r="B216" s="25"/>
      <c r="C216" s="25"/>
      <c r="D216" s="25"/>
      <c r="E216" s="25"/>
      <c r="F216" s="28" t="s">
        <v>637</v>
      </c>
      <c r="G216" s="29">
        <v>114</v>
      </c>
      <c r="H216" s="30">
        <v>77672558</v>
      </c>
      <c r="I216" s="30">
        <v>70246051</v>
      </c>
      <c r="J216" s="30">
        <v>83834747</v>
      </c>
      <c r="K216" s="30">
        <v>78306034</v>
      </c>
      <c r="L216" s="22">
        <f t="shared" si="51"/>
        <v>11.473930399304578</v>
      </c>
      <c r="M216" s="30">
        <v>88956718</v>
      </c>
      <c r="N216" s="30">
        <v>81210619</v>
      </c>
      <c r="O216" s="22">
        <f t="shared" si="41"/>
        <v>3.7092735407848778</v>
      </c>
      <c r="P216" s="30">
        <v>93995774</v>
      </c>
      <c r="Q216" s="30">
        <v>81715972</v>
      </c>
      <c r="R216" s="22">
        <f t="shared" si="42"/>
        <v>0.62227453284158685</v>
      </c>
      <c r="S216" s="30">
        <v>94284275</v>
      </c>
      <c r="T216" s="30">
        <v>2486374</v>
      </c>
      <c r="U216" s="23">
        <f t="shared" si="43"/>
        <v>15.380472987581911</v>
      </c>
      <c r="V216" s="84">
        <v>102492203</v>
      </c>
      <c r="W216" s="83"/>
      <c r="X216" s="84">
        <v>113344469</v>
      </c>
      <c r="Y216" s="83"/>
      <c r="Z216" s="84">
        <v>131497113</v>
      </c>
      <c r="AA216" s="24">
        <f t="shared" si="46"/>
        <v>16.015465209863919</v>
      </c>
      <c r="AB216" s="64">
        <f>Z216*$AB$3*$AB$4</f>
        <v>143775524.42926201</v>
      </c>
      <c r="AC216" s="23">
        <f t="shared" si="44"/>
        <v>9.3374000000000024</v>
      </c>
    </row>
    <row r="217" spans="1:29">
      <c r="A217" s="25"/>
      <c r="B217" s="25"/>
      <c r="C217" s="25"/>
      <c r="D217" s="25"/>
      <c r="E217" s="25"/>
      <c r="F217" s="28" t="s">
        <v>638</v>
      </c>
      <c r="G217" s="29">
        <v>114</v>
      </c>
      <c r="H217" s="31">
        <v>0</v>
      </c>
      <c r="I217" s="30">
        <v>1886434</v>
      </c>
      <c r="J217" s="31">
        <v>0</v>
      </c>
      <c r="K217" s="30">
        <v>2086149</v>
      </c>
      <c r="L217" s="22">
        <f t="shared" si="51"/>
        <v>10.586906300458949</v>
      </c>
      <c r="M217" s="31">
        <v>0</v>
      </c>
      <c r="N217" s="30">
        <v>1334419</v>
      </c>
      <c r="O217" s="22">
        <f t="shared" si="41"/>
        <v>-36.034338870329975</v>
      </c>
      <c r="P217" s="31">
        <v>0</v>
      </c>
      <c r="Q217" s="30">
        <v>1144249</v>
      </c>
      <c r="R217" s="22">
        <f t="shared" si="42"/>
        <v>-14.25114600436595</v>
      </c>
      <c r="S217" s="31">
        <v>0</v>
      </c>
      <c r="T217" s="30">
        <v>458576</v>
      </c>
      <c r="U217" s="23">
        <f t="shared" si="43"/>
        <v>-100</v>
      </c>
      <c r="V217" s="30">
        <v>0</v>
      </c>
      <c r="W217" s="24" t="s">
        <v>1226</v>
      </c>
      <c r="X217" s="30">
        <v>0</v>
      </c>
      <c r="Y217" s="24" t="s">
        <v>1226</v>
      </c>
      <c r="Z217" s="30">
        <v>0</v>
      </c>
      <c r="AA217" s="24" t="str">
        <f t="shared" si="46"/>
        <v>-</v>
      </c>
      <c r="AB217" s="64">
        <f>Z217*$AB$3*$AB$4</f>
        <v>0</v>
      </c>
      <c r="AC217" s="23" t="str">
        <f t="shared" si="44"/>
        <v>-</v>
      </c>
    </row>
    <row r="218" spans="1:29">
      <c r="A218" s="25"/>
      <c r="B218" s="25"/>
      <c r="C218" s="25"/>
      <c r="D218" s="25"/>
      <c r="E218" s="25"/>
      <c r="F218" s="28" t="s">
        <v>639</v>
      </c>
      <c r="G218" s="29">
        <v>114</v>
      </c>
      <c r="H218" s="31">
        <v>0</v>
      </c>
      <c r="I218" s="30">
        <v>1176264</v>
      </c>
      <c r="J218" s="31">
        <v>0</v>
      </c>
      <c r="K218" s="30">
        <v>718316</v>
      </c>
      <c r="L218" s="22">
        <f t="shared" si="51"/>
        <v>-38.932416532343083</v>
      </c>
      <c r="M218" s="31">
        <v>0</v>
      </c>
      <c r="N218" s="30">
        <v>715941</v>
      </c>
      <c r="O218" s="22">
        <f t="shared" si="41"/>
        <v>-0.33063442830174949</v>
      </c>
      <c r="P218" s="31">
        <v>0</v>
      </c>
      <c r="Q218" s="30">
        <v>1161262</v>
      </c>
      <c r="R218" s="22">
        <f t="shared" si="42"/>
        <v>62.200795875637795</v>
      </c>
      <c r="S218" s="31">
        <v>0</v>
      </c>
      <c r="T218" s="30">
        <v>422917</v>
      </c>
      <c r="U218" s="23">
        <f t="shared" si="43"/>
        <v>-100</v>
      </c>
      <c r="V218" s="30">
        <v>0</v>
      </c>
      <c r="W218" s="24" t="s">
        <v>1226</v>
      </c>
      <c r="X218" s="30">
        <v>0</v>
      </c>
      <c r="Y218" s="24" t="s">
        <v>1226</v>
      </c>
      <c r="Z218" s="30">
        <v>0</v>
      </c>
      <c r="AA218" s="24" t="str">
        <f t="shared" si="46"/>
        <v>-</v>
      </c>
      <c r="AB218" s="64">
        <f>Z218*$AB$3*$AB$4</f>
        <v>0</v>
      </c>
      <c r="AC218" s="23" t="str">
        <f t="shared" si="44"/>
        <v>-</v>
      </c>
    </row>
    <row r="219" spans="1:29">
      <c r="A219" s="25"/>
      <c r="B219" s="25"/>
      <c r="C219" s="25"/>
      <c r="D219" s="25"/>
      <c r="E219" s="25"/>
      <c r="F219" s="28" t="s">
        <v>640</v>
      </c>
      <c r="G219" s="29">
        <v>114</v>
      </c>
      <c r="H219" s="31">
        <v>0</v>
      </c>
      <c r="I219" s="31">
        <v>184</v>
      </c>
      <c r="J219" s="31">
        <v>0</v>
      </c>
      <c r="K219" s="31">
        <v>4</v>
      </c>
      <c r="L219" s="22">
        <f t="shared" si="51"/>
        <v>-97.826086956521735</v>
      </c>
      <c r="M219" s="31">
        <v>0</v>
      </c>
      <c r="N219" s="31">
        <v>1</v>
      </c>
      <c r="O219" s="22">
        <f t="shared" si="41"/>
        <v>-75</v>
      </c>
      <c r="P219" s="31"/>
      <c r="Q219" s="31"/>
      <c r="R219" s="22">
        <f t="shared" si="42"/>
        <v>-100</v>
      </c>
      <c r="S219" s="31"/>
      <c r="T219" s="31"/>
      <c r="U219" s="23" t="str">
        <f t="shared" si="43"/>
        <v>-</v>
      </c>
      <c r="V219" s="30">
        <v>0</v>
      </c>
      <c r="W219" s="24" t="s">
        <v>1226</v>
      </c>
      <c r="X219" s="30">
        <v>0</v>
      </c>
      <c r="Y219" s="24" t="s">
        <v>1226</v>
      </c>
      <c r="Z219" s="30">
        <v>0</v>
      </c>
      <c r="AA219" s="24" t="str">
        <f t="shared" si="46"/>
        <v>-</v>
      </c>
      <c r="AB219" s="64">
        <f>Z219*$AB$3*$AB$4</f>
        <v>0</v>
      </c>
      <c r="AC219" s="23" t="str">
        <f t="shared" si="44"/>
        <v>-</v>
      </c>
    </row>
    <row r="220" spans="1:29">
      <c r="A220" s="25"/>
      <c r="B220" s="25"/>
      <c r="C220" s="25"/>
      <c r="D220" s="25"/>
      <c r="E220" s="25"/>
      <c r="F220" s="28" t="s">
        <v>641</v>
      </c>
      <c r="G220" s="29">
        <v>114</v>
      </c>
      <c r="H220" s="31"/>
      <c r="I220" s="31"/>
      <c r="J220" s="31"/>
      <c r="K220" s="31"/>
      <c r="L220" s="22" t="str">
        <f t="shared" si="51"/>
        <v>-</v>
      </c>
      <c r="M220" s="31">
        <v>0</v>
      </c>
      <c r="N220" s="31">
        <v>110</v>
      </c>
      <c r="O220" s="22" t="str">
        <f t="shared" si="41"/>
        <v>-</v>
      </c>
      <c r="P220" s="31">
        <v>0</v>
      </c>
      <c r="Q220" s="30">
        <v>1251</v>
      </c>
      <c r="R220" s="22">
        <f t="shared" si="42"/>
        <v>1037.2727272727273</v>
      </c>
      <c r="S220" s="31">
        <v>0</v>
      </c>
      <c r="T220" s="30">
        <v>1134</v>
      </c>
      <c r="U220" s="23">
        <f t="shared" si="43"/>
        <v>-100</v>
      </c>
      <c r="V220" s="30">
        <v>0</v>
      </c>
      <c r="W220" s="24" t="s">
        <v>1226</v>
      </c>
      <c r="X220" s="30">
        <v>0</v>
      </c>
      <c r="Y220" s="24" t="s">
        <v>1226</v>
      </c>
      <c r="Z220" s="30">
        <v>0</v>
      </c>
      <c r="AA220" s="24" t="str">
        <f t="shared" si="46"/>
        <v>-</v>
      </c>
      <c r="AB220" s="64">
        <f>Z220*$AB$3*$AB$4</f>
        <v>0</v>
      </c>
      <c r="AC220" s="23" t="str">
        <f t="shared" si="44"/>
        <v>-</v>
      </c>
    </row>
    <row r="221" spans="1:29" ht="20.100000000000001" customHeight="1">
      <c r="A221" s="25"/>
      <c r="B221" s="26" t="s">
        <v>237</v>
      </c>
      <c r="C221" s="26"/>
      <c r="D221" s="26"/>
      <c r="E221" s="26"/>
      <c r="F221" s="28"/>
      <c r="G221" s="32" t="s">
        <v>355</v>
      </c>
      <c r="H221" s="20">
        <f>H222+H256</f>
        <v>928712138</v>
      </c>
      <c r="I221" s="20">
        <f>I222+I256</f>
        <v>883042685</v>
      </c>
      <c r="J221" s="20">
        <f>J222+J256</f>
        <v>1259400765</v>
      </c>
      <c r="K221" s="20">
        <f>K222+K256</f>
        <v>1008917384</v>
      </c>
      <c r="L221" s="22">
        <f t="shared" si="51"/>
        <v>14.254656217439816</v>
      </c>
      <c r="M221" s="20">
        <f>M222+M256</f>
        <v>1081738847</v>
      </c>
      <c r="N221" s="20">
        <f>N222+N256</f>
        <v>1130675103</v>
      </c>
      <c r="O221" s="22">
        <f t="shared" si="41"/>
        <v>12.068155523029418</v>
      </c>
      <c r="P221" s="20">
        <f>P222+P256</f>
        <v>1386565441</v>
      </c>
      <c r="Q221" s="20">
        <f>Q222+Q256</f>
        <v>1268617012</v>
      </c>
      <c r="R221" s="22">
        <f t="shared" si="42"/>
        <v>12.199959885381844</v>
      </c>
      <c r="S221" s="20">
        <f>S222+S256</f>
        <v>1458355003</v>
      </c>
      <c r="T221" s="20">
        <f>T222+T256</f>
        <v>454475893</v>
      </c>
      <c r="U221" s="23">
        <f t="shared" si="43"/>
        <v>14.956286192384766</v>
      </c>
      <c r="V221" s="79">
        <v>1430358250.9617333</v>
      </c>
      <c r="W221" s="79" t="e">
        <v>#DIV/0!</v>
      </c>
      <c r="X221" s="79">
        <v>1462809584.5473571</v>
      </c>
      <c r="Y221" s="79" t="e">
        <v>#DIV/0!</v>
      </c>
      <c r="Z221" s="79">
        <v>1516971772.602154</v>
      </c>
      <c r="AA221" s="24">
        <f t="shared" si="46"/>
        <v>3.7026136981155133</v>
      </c>
      <c r="AB221" s="63">
        <f>AB222+AB256</f>
        <v>1602155443.8996966</v>
      </c>
      <c r="AC221" s="23">
        <f t="shared" si="44"/>
        <v>5.6153761616422031</v>
      </c>
    </row>
    <row r="222" spans="1:29">
      <c r="A222" s="25"/>
      <c r="B222" s="25"/>
      <c r="C222" s="26" t="s">
        <v>33</v>
      </c>
      <c r="D222" s="26"/>
      <c r="E222" s="26"/>
      <c r="F222" s="28"/>
      <c r="G222" s="32" t="s">
        <v>355</v>
      </c>
      <c r="H222" s="20">
        <f t="shared" ref="H222:AB223" si="55">H223</f>
        <v>825506969</v>
      </c>
      <c r="I222" s="20">
        <f t="shared" si="55"/>
        <v>804512076</v>
      </c>
      <c r="J222" s="20">
        <f t="shared" si="55"/>
        <v>1152575636</v>
      </c>
      <c r="K222" s="20">
        <f t="shared" si="55"/>
        <v>903354650</v>
      </c>
      <c r="L222" s="22">
        <f t="shared" si="51"/>
        <v>12.28602738835707</v>
      </c>
      <c r="M222" s="20">
        <f t="shared" si="55"/>
        <v>965475809</v>
      </c>
      <c r="N222" s="20">
        <f t="shared" si="55"/>
        <v>1047110431</v>
      </c>
      <c r="O222" s="22">
        <f t="shared" si="41"/>
        <v>15.913548571427611</v>
      </c>
      <c r="P222" s="20">
        <f t="shared" si="55"/>
        <v>1253300982</v>
      </c>
      <c r="Q222" s="20">
        <f t="shared" si="55"/>
        <v>1154461046</v>
      </c>
      <c r="R222" s="22">
        <f t="shared" si="42"/>
        <v>10.252081520903118</v>
      </c>
      <c r="S222" s="20">
        <f t="shared" si="55"/>
        <v>1308367829</v>
      </c>
      <c r="T222" s="20">
        <f t="shared" si="55"/>
        <v>396712203</v>
      </c>
      <c r="U222" s="23">
        <f t="shared" si="43"/>
        <v>13.331483425383595</v>
      </c>
      <c r="V222" s="79">
        <v>1268262831.9617333</v>
      </c>
      <c r="W222" s="79" t="e">
        <v>#DIV/0!</v>
      </c>
      <c r="X222" s="79">
        <v>1307839246.161504</v>
      </c>
      <c r="Y222" s="79" t="e">
        <v>#DIV/0!</v>
      </c>
      <c r="Z222" s="79">
        <v>1350214508.3791761</v>
      </c>
      <c r="AA222" s="24">
        <f t="shared" si="46"/>
        <v>3.2400971558273</v>
      </c>
      <c r="AB222" s="63">
        <f t="shared" si="55"/>
        <v>1419827386.8871624</v>
      </c>
      <c r="AC222" s="23">
        <f t="shared" si="44"/>
        <v>5.1556903052057237</v>
      </c>
    </row>
    <row r="223" spans="1:29">
      <c r="A223" s="25"/>
      <c r="B223" s="25"/>
      <c r="C223" s="25"/>
      <c r="D223" s="26" t="s">
        <v>361</v>
      </c>
      <c r="E223" s="26"/>
      <c r="F223" s="28"/>
      <c r="G223" s="32" t="s">
        <v>355</v>
      </c>
      <c r="H223" s="20">
        <f t="shared" si="55"/>
        <v>825506969</v>
      </c>
      <c r="I223" s="20">
        <f t="shared" si="55"/>
        <v>804512076</v>
      </c>
      <c r="J223" s="20">
        <f t="shared" si="55"/>
        <v>1152575636</v>
      </c>
      <c r="K223" s="20">
        <f t="shared" si="55"/>
        <v>903354650</v>
      </c>
      <c r="L223" s="22">
        <f t="shared" si="51"/>
        <v>12.28602738835707</v>
      </c>
      <c r="M223" s="20">
        <f t="shared" si="55"/>
        <v>965475809</v>
      </c>
      <c r="N223" s="20">
        <f t="shared" si="55"/>
        <v>1047110431</v>
      </c>
      <c r="O223" s="22">
        <f t="shared" si="41"/>
        <v>15.913548571427611</v>
      </c>
      <c r="P223" s="20">
        <f t="shared" si="55"/>
        <v>1253300982</v>
      </c>
      <c r="Q223" s="20">
        <f t="shared" si="55"/>
        <v>1154461046</v>
      </c>
      <c r="R223" s="22">
        <f t="shared" si="42"/>
        <v>10.252081520903118</v>
      </c>
      <c r="S223" s="20">
        <f t="shared" si="55"/>
        <v>1308367829</v>
      </c>
      <c r="T223" s="20">
        <f t="shared" si="55"/>
        <v>396712203</v>
      </c>
      <c r="U223" s="23">
        <f t="shared" si="43"/>
        <v>13.331483425383595</v>
      </c>
      <c r="V223" s="79">
        <v>1268262831.9617333</v>
      </c>
      <c r="W223" s="79" t="e">
        <v>#DIV/0!</v>
      </c>
      <c r="X223" s="79">
        <v>1307839246.161504</v>
      </c>
      <c r="Y223" s="79" t="e">
        <v>#DIV/0!</v>
      </c>
      <c r="Z223" s="79">
        <v>1350214508.3791761</v>
      </c>
      <c r="AA223" s="24">
        <f t="shared" si="46"/>
        <v>3.2400971558273</v>
      </c>
      <c r="AB223" s="63">
        <f t="shared" si="55"/>
        <v>1419827386.8871624</v>
      </c>
      <c r="AC223" s="23">
        <f t="shared" si="44"/>
        <v>5.1556903052057237</v>
      </c>
    </row>
    <row r="224" spans="1:29">
      <c r="A224" s="25"/>
      <c r="B224" s="25"/>
      <c r="C224" s="25"/>
      <c r="D224" s="25"/>
      <c r="E224" s="26" t="s">
        <v>238</v>
      </c>
      <c r="F224" s="28"/>
      <c r="G224" s="32" t="s">
        <v>355</v>
      </c>
      <c r="H224" s="20">
        <f t="shared" ref="H224:AB224" si="56">SUM(H225:H255)</f>
        <v>825506969</v>
      </c>
      <c r="I224" s="20">
        <f t="shared" si="56"/>
        <v>804512076</v>
      </c>
      <c r="J224" s="20">
        <f t="shared" si="56"/>
        <v>1152575636</v>
      </c>
      <c r="K224" s="20">
        <f t="shared" si="56"/>
        <v>903354650</v>
      </c>
      <c r="L224" s="22">
        <f t="shared" si="51"/>
        <v>12.28602738835707</v>
      </c>
      <c r="M224" s="20">
        <f t="shared" si="56"/>
        <v>965475809</v>
      </c>
      <c r="N224" s="20">
        <f t="shared" si="56"/>
        <v>1047110431</v>
      </c>
      <c r="O224" s="22">
        <f t="shared" si="41"/>
        <v>15.913548571427611</v>
      </c>
      <c r="P224" s="20">
        <f t="shared" si="56"/>
        <v>1253300982</v>
      </c>
      <c r="Q224" s="20">
        <f t="shared" si="56"/>
        <v>1154461046</v>
      </c>
      <c r="R224" s="22">
        <f t="shared" si="42"/>
        <v>10.252081520903118</v>
      </c>
      <c r="S224" s="20">
        <f t="shared" si="56"/>
        <v>1308367829</v>
      </c>
      <c r="T224" s="20">
        <f t="shared" si="56"/>
        <v>396712203</v>
      </c>
      <c r="U224" s="23">
        <f t="shared" si="43"/>
        <v>13.331483425383595</v>
      </c>
      <c r="V224" s="79">
        <v>1268262831.9617333</v>
      </c>
      <c r="W224" s="79" t="e">
        <v>#DIV/0!</v>
      </c>
      <c r="X224" s="79">
        <v>1307839246.161504</v>
      </c>
      <c r="Y224" s="79" t="e">
        <v>#DIV/0!</v>
      </c>
      <c r="Z224" s="79">
        <v>1350214508.3791761</v>
      </c>
      <c r="AA224" s="24">
        <f t="shared" si="46"/>
        <v>3.2400971558273</v>
      </c>
      <c r="AB224" s="63">
        <f t="shared" si="56"/>
        <v>1419827386.8871624</v>
      </c>
      <c r="AC224" s="23">
        <f t="shared" si="44"/>
        <v>5.1556903052057237</v>
      </c>
    </row>
    <row r="225" spans="1:29">
      <c r="A225" s="25"/>
      <c r="B225" s="25"/>
      <c r="C225" s="25"/>
      <c r="D225" s="25"/>
      <c r="E225" s="25"/>
      <c r="F225" s="28" t="s">
        <v>642</v>
      </c>
      <c r="G225" s="29">
        <v>100</v>
      </c>
      <c r="H225" s="31"/>
      <c r="I225" s="31"/>
      <c r="J225" s="31">
        <v>0</v>
      </c>
      <c r="K225" s="30">
        <v>1111</v>
      </c>
      <c r="L225" s="22" t="str">
        <f t="shared" si="51"/>
        <v>-</v>
      </c>
      <c r="M225" s="31"/>
      <c r="N225" s="31"/>
      <c r="O225" s="22">
        <f t="shared" si="41"/>
        <v>-100</v>
      </c>
      <c r="P225" s="31"/>
      <c r="Q225" s="31"/>
      <c r="R225" s="22" t="str">
        <f t="shared" si="42"/>
        <v>-</v>
      </c>
      <c r="S225" s="30"/>
      <c r="T225" s="31"/>
      <c r="U225" s="23" t="str">
        <f t="shared" si="43"/>
        <v>-</v>
      </c>
      <c r="V225" s="30"/>
      <c r="W225" s="24"/>
      <c r="X225" s="30"/>
      <c r="Y225" s="24"/>
      <c r="Z225" s="30"/>
      <c r="AA225" s="24" t="str">
        <f t="shared" si="46"/>
        <v>-</v>
      </c>
      <c r="AB225" s="64">
        <f t="shared" ref="AB225:AB255" si="57">Z225*$AB$3*$AB$4</f>
        <v>0</v>
      </c>
      <c r="AC225" s="23" t="str">
        <f t="shared" si="44"/>
        <v>-</v>
      </c>
    </row>
    <row r="226" spans="1:29">
      <c r="A226" s="25"/>
      <c r="B226" s="25"/>
      <c r="C226" s="25"/>
      <c r="D226" s="25"/>
      <c r="E226" s="25"/>
      <c r="F226" s="28" t="s">
        <v>643</v>
      </c>
      <c r="G226" s="29">
        <v>100</v>
      </c>
      <c r="H226" s="30">
        <v>1555</v>
      </c>
      <c r="I226" s="31">
        <v>778</v>
      </c>
      <c r="J226" s="31"/>
      <c r="K226" s="31"/>
      <c r="L226" s="22">
        <f t="shared" si="51"/>
        <v>-100</v>
      </c>
      <c r="M226" s="31"/>
      <c r="N226" s="31"/>
      <c r="O226" s="22" t="str">
        <f t="shared" si="41"/>
        <v>-</v>
      </c>
      <c r="P226" s="31"/>
      <c r="Q226" s="31"/>
      <c r="R226" s="22" t="str">
        <f t="shared" si="42"/>
        <v>-</v>
      </c>
      <c r="S226" s="31"/>
      <c r="T226" s="31"/>
      <c r="U226" s="23" t="str">
        <f t="shared" si="43"/>
        <v>-</v>
      </c>
      <c r="V226" s="30"/>
      <c r="W226" s="24"/>
      <c r="X226" s="30"/>
      <c r="Y226" s="24"/>
      <c r="Z226" s="30"/>
      <c r="AA226" s="24" t="str">
        <f t="shared" si="46"/>
        <v>-</v>
      </c>
      <c r="AB226" s="64">
        <f t="shared" si="57"/>
        <v>0</v>
      </c>
      <c r="AC226" s="23" t="str">
        <f t="shared" si="44"/>
        <v>-</v>
      </c>
    </row>
    <row r="227" spans="1:29">
      <c r="A227" s="25"/>
      <c r="B227" s="25"/>
      <c r="C227" s="25"/>
      <c r="D227" s="25"/>
      <c r="E227" s="25"/>
      <c r="F227" s="28" t="s">
        <v>643</v>
      </c>
      <c r="G227" s="29">
        <v>106</v>
      </c>
      <c r="H227" s="30">
        <v>554935551</v>
      </c>
      <c r="I227" s="30">
        <v>543064188</v>
      </c>
      <c r="J227" s="31"/>
      <c r="K227" s="31"/>
      <c r="L227" s="22">
        <f t="shared" si="51"/>
        <v>-100</v>
      </c>
      <c r="M227" s="31"/>
      <c r="N227" s="31"/>
      <c r="O227" s="22" t="str">
        <f t="shared" si="41"/>
        <v>-</v>
      </c>
      <c r="P227" s="31"/>
      <c r="Q227" s="31"/>
      <c r="R227" s="22" t="str">
        <f t="shared" si="42"/>
        <v>-</v>
      </c>
      <c r="S227" s="31"/>
      <c r="T227" s="31"/>
      <c r="U227" s="23" t="str">
        <f t="shared" si="43"/>
        <v>-</v>
      </c>
      <c r="V227" s="30"/>
      <c r="W227" s="24"/>
      <c r="X227" s="30"/>
      <c r="Y227" s="24"/>
      <c r="Z227" s="30"/>
      <c r="AA227" s="24" t="str">
        <f t="shared" si="46"/>
        <v>-</v>
      </c>
      <c r="AB227" s="64">
        <f t="shared" si="57"/>
        <v>0</v>
      </c>
      <c r="AC227" s="23" t="str">
        <f t="shared" si="44"/>
        <v>-</v>
      </c>
    </row>
    <row r="228" spans="1:29">
      <c r="A228" s="25"/>
      <c r="B228" s="25"/>
      <c r="C228" s="25"/>
      <c r="D228" s="25"/>
      <c r="E228" s="25"/>
      <c r="F228" s="28" t="s">
        <v>643</v>
      </c>
      <c r="G228" s="29">
        <v>206</v>
      </c>
      <c r="H228" s="31"/>
      <c r="I228" s="31"/>
      <c r="J228" s="30">
        <v>603330651</v>
      </c>
      <c r="K228" s="30">
        <v>591911538</v>
      </c>
      <c r="L228" s="22" t="str">
        <f t="shared" si="51"/>
        <v>-</v>
      </c>
      <c r="M228" s="30">
        <v>604026942</v>
      </c>
      <c r="N228" s="30">
        <v>680005401</v>
      </c>
      <c r="O228" s="22">
        <f t="shared" si="41"/>
        <v>14.882944045601619</v>
      </c>
      <c r="P228" s="30">
        <v>778880825</v>
      </c>
      <c r="Q228" s="30">
        <v>747521037</v>
      </c>
      <c r="R228" s="22">
        <f t="shared" si="42"/>
        <v>9.9286911399105264</v>
      </c>
      <c r="S228" s="30">
        <v>870606547</v>
      </c>
      <c r="T228" s="30">
        <v>254770420</v>
      </c>
      <c r="U228" s="23">
        <f t="shared" si="43"/>
        <v>16.465825563113896</v>
      </c>
      <c r="V228" s="30">
        <v>851757425.075091</v>
      </c>
      <c r="W228" s="30" t="e">
        <v>#DIV/0!</v>
      </c>
      <c r="X228" s="30">
        <v>874143074.17854702</v>
      </c>
      <c r="Y228" s="30" t="e">
        <v>#DIV/0!</v>
      </c>
      <c r="Z228" s="30">
        <v>897348050.34377599</v>
      </c>
      <c r="AA228" s="24">
        <f t="shared" si="46"/>
        <v>2.6545970391672142</v>
      </c>
      <c r="AB228" s="64">
        <f t="shared" si="57"/>
        <v>981137027.19657564</v>
      </c>
      <c r="AC228" s="23">
        <f t="shared" si="44"/>
        <v>9.3373999999999882</v>
      </c>
    </row>
    <row r="229" spans="1:29">
      <c r="A229" s="25"/>
      <c r="B229" s="25"/>
      <c r="C229" s="25"/>
      <c r="D229" s="25"/>
      <c r="E229" s="25"/>
      <c r="F229" s="28" t="s">
        <v>644</v>
      </c>
      <c r="G229" s="29">
        <v>106</v>
      </c>
      <c r="H229" s="30">
        <v>95796100</v>
      </c>
      <c r="I229" s="30">
        <v>95460988</v>
      </c>
      <c r="J229" s="31"/>
      <c r="K229" s="31"/>
      <c r="L229" s="22">
        <f t="shared" si="51"/>
        <v>-100</v>
      </c>
      <c r="M229" s="31"/>
      <c r="N229" s="31"/>
      <c r="O229" s="22" t="str">
        <f t="shared" si="41"/>
        <v>-</v>
      </c>
      <c r="P229" s="31"/>
      <c r="Q229" s="31"/>
      <c r="R229" s="22" t="str">
        <f t="shared" si="42"/>
        <v>-</v>
      </c>
      <c r="S229" s="31"/>
      <c r="T229" s="31"/>
      <c r="U229" s="23" t="str">
        <f t="shared" si="43"/>
        <v>-</v>
      </c>
      <c r="V229" s="30"/>
      <c r="W229" s="24"/>
      <c r="X229" s="30"/>
      <c r="Y229" s="24"/>
      <c r="Z229" s="30"/>
      <c r="AA229" s="24" t="str">
        <f t="shared" si="46"/>
        <v>-</v>
      </c>
      <c r="AB229" s="64">
        <f t="shared" si="57"/>
        <v>0</v>
      </c>
      <c r="AC229" s="23" t="str">
        <f t="shared" si="44"/>
        <v>-</v>
      </c>
    </row>
    <row r="230" spans="1:29">
      <c r="A230" s="25"/>
      <c r="B230" s="25"/>
      <c r="C230" s="25"/>
      <c r="D230" s="25"/>
      <c r="E230" s="25"/>
      <c r="F230" s="28" t="s">
        <v>644</v>
      </c>
      <c r="G230" s="29">
        <v>206</v>
      </c>
      <c r="H230" s="31"/>
      <c r="I230" s="31"/>
      <c r="J230" s="30">
        <v>116958505</v>
      </c>
      <c r="K230" s="30">
        <v>108803188</v>
      </c>
      <c r="L230" s="22" t="str">
        <f t="shared" si="51"/>
        <v>-</v>
      </c>
      <c r="M230" s="30">
        <v>123787965</v>
      </c>
      <c r="N230" s="30">
        <v>124534585</v>
      </c>
      <c r="O230" s="22">
        <f t="shared" si="41"/>
        <v>14.458580937904131</v>
      </c>
      <c r="P230" s="30">
        <v>108273372</v>
      </c>
      <c r="Q230" s="30">
        <v>131581817</v>
      </c>
      <c r="R230" s="22">
        <f t="shared" si="42"/>
        <v>5.6588553292244086</v>
      </c>
      <c r="S230" s="30">
        <v>143010703</v>
      </c>
      <c r="T230" s="30">
        <v>48050473</v>
      </c>
      <c r="U230" s="23">
        <f t="shared" si="43"/>
        <v>8.6857639304372896</v>
      </c>
      <c r="V230" s="30">
        <v>146444667.42682704</v>
      </c>
      <c r="W230" s="30" t="e">
        <v>#DIV/0!</v>
      </c>
      <c r="X230" s="30">
        <v>150385084.13480136</v>
      </c>
      <c r="Y230" s="30" t="e">
        <v>#DIV/0!</v>
      </c>
      <c r="Z230" s="30">
        <v>154469722.26019314</v>
      </c>
      <c r="AA230" s="24">
        <f t="shared" si="46"/>
        <v>2.7161191875455017</v>
      </c>
      <c r="AB230" s="64">
        <f t="shared" si="57"/>
        <v>168893178.10651642</v>
      </c>
      <c r="AC230" s="23">
        <f t="shared" si="44"/>
        <v>9.3374000000000024</v>
      </c>
    </row>
    <row r="231" spans="1:29">
      <c r="A231" s="25"/>
      <c r="B231" s="25"/>
      <c r="C231" s="25"/>
      <c r="D231" s="25"/>
      <c r="E231" s="25"/>
      <c r="F231" s="28" t="s">
        <v>645</v>
      </c>
      <c r="G231" s="29">
        <v>106</v>
      </c>
      <c r="H231" s="30">
        <v>92787514</v>
      </c>
      <c r="I231" s="30">
        <v>97572875</v>
      </c>
      <c r="J231" s="30">
        <v>-249177</v>
      </c>
      <c r="K231" s="31">
        <v>0</v>
      </c>
      <c r="L231" s="22">
        <f t="shared" si="51"/>
        <v>-100</v>
      </c>
      <c r="M231" s="31">
        <v>0</v>
      </c>
      <c r="N231" s="31"/>
      <c r="O231" s="22" t="str">
        <f t="shared" si="41"/>
        <v>-</v>
      </c>
      <c r="P231" s="31"/>
      <c r="Q231" s="31"/>
      <c r="R231" s="22" t="str">
        <f t="shared" si="42"/>
        <v>-</v>
      </c>
      <c r="S231" s="31"/>
      <c r="T231" s="31"/>
      <c r="U231" s="23" t="str">
        <f t="shared" si="43"/>
        <v>-</v>
      </c>
      <c r="V231" s="82"/>
      <c r="W231" s="24"/>
      <c r="X231" s="30"/>
      <c r="Y231" s="24"/>
      <c r="Z231" s="30"/>
      <c r="AA231" s="24" t="str">
        <f t="shared" si="46"/>
        <v>-</v>
      </c>
      <c r="AB231" s="64">
        <f t="shared" si="57"/>
        <v>0</v>
      </c>
      <c r="AC231" s="23" t="str">
        <f t="shared" si="44"/>
        <v>-</v>
      </c>
    </row>
    <row r="232" spans="1:29">
      <c r="A232" s="25"/>
      <c r="B232" s="25"/>
      <c r="C232" s="25"/>
      <c r="D232" s="25"/>
      <c r="E232" s="25"/>
      <c r="F232" s="28" t="s">
        <v>645</v>
      </c>
      <c r="G232" s="29">
        <v>206</v>
      </c>
      <c r="H232" s="31"/>
      <c r="I232" s="31"/>
      <c r="J232" s="30">
        <v>270842970</v>
      </c>
      <c r="K232" s="30">
        <v>114373231</v>
      </c>
      <c r="L232" s="22" t="str">
        <f t="shared" si="51"/>
        <v>-</v>
      </c>
      <c r="M232" s="30">
        <v>132352415</v>
      </c>
      <c r="N232" s="30">
        <v>139154742</v>
      </c>
      <c r="O232" s="22">
        <f t="shared" si="41"/>
        <v>21.667229983211712</v>
      </c>
      <c r="P232" s="30">
        <v>110668708</v>
      </c>
      <c r="Q232" s="30">
        <v>156828385</v>
      </c>
      <c r="R232" s="22">
        <f t="shared" si="42"/>
        <v>12.700711988672282</v>
      </c>
      <c r="S232" s="30">
        <v>176612093</v>
      </c>
      <c r="T232" s="30">
        <v>55111788</v>
      </c>
      <c r="U232" s="23">
        <f t="shared" si="43"/>
        <v>12.614877083635093</v>
      </c>
      <c r="V232" s="30">
        <v>174542966.55906031</v>
      </c>
      <c r="W232" s="24"/>
      <c r="X232" s="30">
        <v>179239429.96584412</v>
      </c>
      <c r="Y232" s="24"/>
      <c r="Z232" s="30">
        <v>184107786.5147936</v>
      </c>
      <c r="AA232" s="24">
        <f t="shared" si="46"/>
        <v>2.7161191875455017</v>
      </c>
      <c r="AB232" s="64">
        <f t="shared" si="57"/>
        <v>201298666.97282591</v>
      </c>
      <c r="AC232" s="23">
        <f t="shared" si="44"/>
        <v>9.3373999999999882</v>
      </c>
    </row>
    <row r="233" spans="1:29">
      <c r="A233" s="25"/>
      <c r="B233" s="25"/>
      <c r="C233" s="25"/>
      <c r="D233" s="25"/>
      <c r="E233" s="25"/>
      <c r="F233" s="28" t="s">
        <v>646</v>
      </c>
      <c r="G233" s="29">
        <v>106</v>
      </c>
      <c r="H233" s="30">
        <v>28108126</v>
      </c>
      <c r="I233" s="30">
        <v>19436348</v>
      </c>
      <c r="J233" s="31"/>
      <c r="K233" s="31"/>
      <c r="L233" s="22">
        <f t="shared" si="51"/>
        <v>-100</v>
      </c>
      <c r="M233" s="31"/>
      <c r="N233" s="31"/>
      <c r="O233" s="22" t="str">
        <f t="shared" si="41"/>
        <v>-</v>
      </c>
      <c r="P233" s="31"/>
      <c r="Q233" s="31"/>
      <c r="R233" s="22" t="str">
        <f t="shared" si="42"/>
        <v>-</v>
      </c>
      <c r="S233" s="31"/>
      <c r="T233" s="31"/>
      <c r="U233" s="23" t="str">
        <f t="shared" si="43"/>
        <v>-</v>
      </c>
      <c r="V233" s="82"/>
      <c r="W233" s="24"/>
      <c r="X233" s="30"/>
      <c r="Y233" s="24"/>
      <c r="Z233" s="30"/>
      <c r="AA233" s="24" t="str">
        <f t="shared" si="46"/>
        <v>-</v>
      </c>
      <c r="AB233" s="64">
        <f t="shared" si="57"/>
        <v>0</v>
      </c>
      <c r="AC233" s="23" t="str">
        <f t="shared" si="44"/>
        <v>-</v>
      </c>
    </row>
    <row r="234" spans="1:29">
      <c r="A234" s="25"/>
      <c r="B234" s="25"/>
      <c r="C234" s="25"/>
      <c r="D234" s="25"/>
      <c r="E234" s="25"/>
      <c r="F234" s="28" t="s">
        <v>646</v>
      </c>
      <c r="G234" s="29">
        <v>206</v>
      </c>
      <c r="H234" s="31"/>
      <c r="I234" s="31"/>
      <c r="J234" s="30">
        <v>35053240</v>
      </c>
      <c r="K234" s="30">
        <v>25072148</v>
      </c>
      <c r="L234" s="22" t="str">
        <f t="shared" si="51"/>
        <v>-</v>
      </c>
      <c r="M234" s="30">
        <v>27642459</v>
      </c>
      <c r="N234" s="30">
        <v>27830121</v>
      </c>
      <c r="O234" s="22">
        <f t="shared" si="41"/>
        <v>11.000146457335845</v>
      </c>
      <c r="P234" s="30">
        <v>22045015</v>
      </c>
      <c r="Q234" s="30">
        <v>29505768</v>
      </c>
      <c r="R234" s="22">
        <f t="shared" si="42"/>
        <v>6.0209835235714593</v>
      </c>
      <c r="S234" s="30">
        <v>32396549</v>
      </c>
      <c r="T234" s="30">
        <v>10256252</v>
      </c>
      <c r="U234" s="23">
        <f t="shared" si="43"/>
        <v>9.7973419976731293</v>
      </c>
      <c r="V234" s="30">
        <v>32838597.919141941</v>
      </c>
      <c r="W234" s="24"/>
      <c r="X234" s="30">
        <v>33722192.809831232</v>
      </c>
      <c r="Y234" s="24"/>
      <c r="Z234" s="30">
        <v>34638127.759200156</v>
      </c>
      <c r="AA234" s="24">
        <f t="shared" si="46"/>
        <v>2.7161191875455302</v>
      </c>
      <c r="AB234" s="64">
        <f t="shared" si="57"/>
        <v>37872428.300587706</v>
      </c>
      <c r="AC234" s="23">
        <f t="shared" si="44"/>
        <v>9.3373999999999882</v>
      </c>
    </row>
    <row r="235" spans="1:29">
      <c r="A235" s="25"/>
      <c r="B235" s="25"/>
      <c r="C235" s="25"/>
      <c r="D235" s="25"/>
      <c r="E235" s="25"/>
      <c r="F235" s="28" t="s">
        <v>647</v>
      </c>
      <c r="G235" s="29">
        <v>106</v>
      </c>
      <c r="H235" s="30">
        <v>23186365</v>
      </c>
      <c r="I235" s="30">
        <v>20102768</v>
      </c>
      <c r="J235" s="31"/>
      <c r="K235" s="31"/>
      <c r="L235" s="22">
        <f t="shared" si="51"/>
        <v>-100</v>
      </c>
      <c r="M235" s="31"/>
      <c r="N235" s="31"/>
      <c r="O235" s="22" t="str">
        <f t="shared" si="41"/>
        <v>-</v>
      </c>
      <c r="P235" s="31"/>
      <c r="Q235" s="31"/>
      <c r="R235" s="22" t="str">
        <f t="shared" si="42"/>
        <v>-</v>
      </c>
      <c r="S235" s="31"/>
      <c r="T235" s="31"/>
      <c r="U235" s="23" t="str">
        <f t="shared" si="43"/>
        <v>-</v>
      </c>
      <c r="V235" s="30"/>
      <c r="W235" s="24"/>
      <c r="X235" s="30"/>
      <c r="Y235" s="24"/>
      <c r="Z235" s="30"/>
      <c r="AA235" s="24" t="str">
        <f t="shared" si="46"/>
        <v>-</v>
      </c>
      <c r="AB235" s="64">
        <f t="shared" si="57"/>
        <v>0</v>
      </c>
      <c r="AC235" s="23" t="str">
        <f t="shared" si="44"/>
        <v>-</v>
      </c>
    </row>
    <row r="236" spans="1:29">
      <c r="A236" s="25"/>
      <c r="B236" s="25"/>
      <c r="C236" s="25"/>
      <c r="D236" s="25"/>
      <c r="E236" s="25"/>
      <c r="F236" s="28" t="s">
        <v>647</v>
      </c>
      <c r="G236" s="29">
        <v>206</v>
      </c>
      <c r="H236" s="31"/>
      <c r="I236" s="31"/>
      <c r="J236" s="30">
        <v>63915383</v>
      </c>
      <c r="K236" s="30">
        <v>16613628</v>
      </c>
      <c r="L236" s="22" t="str">
        <f t="shared" si="51"/>
        <v>-</v>
      </c>
      <c r="M236" s="30">
        <v>20813765</v>
      </c>
      <c r="N236" s="30">
        <v>17879175</v>
      </c>
      <c r="O236" s="22">
        <f t="shared" si="41"/>
        <v>7.617523397056928</v>
      </c>
      <c r="P236" s="30">
        <v>22800879</v>
      </c>
      <c r="Q236" s="30">
        <v>20305841</v>
      </c>
      <c r="R236" s="22">
        <f t="shared" si="42"/>
        <v>13.572583746173962</v>
      </c>
      <c r="S236" s="30">
        <v>20357513</v>
      </c>
      <c r="T236" s="30">
        <v>7517780</v>
      </c>
      <c r="U236" s="23">
        <f t="shared" si="43"/>
        <v>0.25446865264038365</v>
      </c>
      <c r="V236" s="30">
        <v>22599491.326883174</v>
      </c>
      <c r="W236" s="24"/>
      <c r="X236" s="30">
        <v>23207580.476053912</v>
      </c>
      <c r="Y236" s="24"/>
      <c r="Z236" s="30">
        <v>23837926.022329077</v>
      </c>
      <c r="AA236" s="24">
        <f t="shared" si="46"/>
        <v>2.7161191875455017</v>
      </c>
      <c r="AB236" s="64">
        <f t="shared" si="57"/>
        <v>26063768.526738029</v>
      </c>
      <c r="AC236" s="23">
        <f t="shared" si="44"/>
        <v>9.3373999999999882</v>
      </c>
    </row>
    <row r="237" spans="1:29">
      <c r="A237" s="25"/>
      <c r="B237" s="25"/>
      <c r="C237" s="25"/>
      <c r="D237" s="25"/>
      <c r="E237" s="25"/>
      <c r="F237" s="28" t="s">
        <v>648</v>
      </c>
      <c r="G237" s="29">
        <v>106</v>
      </c>
      <c r="H237" s="30">
        <v>2457081</v>
      </c>
      <c r="I237" s="30">
        <v>2457082</v>
      </c>
      <c r="J237" s="31"/>
      <c r="K237" s="31"/>
      <c r="L237" s="22">
        <f t="shared" si="51"/>
        <v>-100</v>
      </c>
      <c r="M237" s="31"/>
      <c r="N237" s="31"/>
      <c r="O237" s="22" t="str">
        <f t="shared" si="41"/>
        <v>-</v>
      </c>
      <c r="P237" s="31"/>
      <c r="Q237" s="31"/>
      <c r="R237" s="22" t="str">
        <f t="shared" si="42"/>
        <v>-</v>
      </c>
      <c r="S237" s="31"/>
      <c r="T237" s="31"/>
      <c r="U237" s="23" t="str">
        <f t="shared" si="43"/>
        <v>-</v>
      </c>
      <c r="V237" s="30"/>
      <c r="W237" s="24"/>
      <c r="X237" s="30"/>
      <c r="Y237" s="24"/>
      <c r="Z237" s="30"/>
      <c r="AA237" s="24" t="str">
        <f t="shared" si="46"/>
        <v>-</v>
      </c>
      <c r="AB237" s="64">
        <f t="shared" si="57"/>
        <v>0</v>
      </c>
      <c r="AC237" s="23" t="str">
        <f t="shared" si="44"/>
        <v>-</v>
      </c>
    </row>
    <row r="238" spans="1:29">
      <c r="A238" s="25"/>
      <c r="B238" s="25"/>
      <c r="C238" s="25"/>
      <c r="D238" s="25"/>
      <c r="E238" s="25"/>
      <c r="F238" s="28" t="s">
        <v>648</v>
      </c>
      <c r="G238" s="29">
        <v>206</v>
      </c>
      <c r="H238" s="31"/>
      <c r="I238" s="31"/>
      <c r="J238" s="31"/>
      <c r="K238" s="31"/>
      <c r="L238" s="22" t="str">
        <f t="shared" si="51"/>
        <v>-</v>
      </c>
      <c r="M238" s="30">
        <v>2543983</v>
      </c>
      <c r="N238" s="31">
        <v>0</v>
      </c>
      <c r="O238" s="22" t="str">
        <f t="shared" si="41"/>
        <v>-</v>
      </c>
      <c r="P238" s="30">
        <v>152023231</v>
      </c>
      <c r="Q238" s="30">
        <v>3531</v>
      </c>
      <c r="R238" s="22" t="str">
        <f t="shared" si="42"/>
        <v>-</v>
      </c>
      <c r="S238" s="31">
        <v>0</v>
      </c>
      <c r="T238" s="30">
        <v>3031</v>
      </c>
      <c r="U238" s="23">
        <f t="shared" si="43"/>
        <v>-100</v>
      </c>
      <c r="V238" s="30">
        <v>3929.8448104279205</v>
      </c>
      <c r="W238" s="24"/>
      <c r="X238" s="30">
        <v>4035.5859509067545</v>
      </c>
      <c r="Y238" s="24"/>
      <c r="Z238" s="30">
        <v>4145.1972752492238</v>
      </c>
      <c r="AA238" s="24">
        <f t="shared" si="46"/>
        <v>2.7161191875455017</v>
      </c>
      <c r="AB238" s="64">
        <f t="shared" si="57"/>
        <v>4532.2509256283447</v>
      </c>
      <c r="AC238" s="23">
        <f t="shared" si="44"/>
        <v>9.3374000000000024</v>
      </c>
    </row>
    <row r="239" spans="1:29">
      <c r="A239" s="25"/>
      <c r="B239" s="25"/>
      <c r="C239" s="25"/>
      <c r="D239" s="25"/>
      <c r="E239" s="25"/>
      <c r="F239" s="28" t="s">
        <v>649</v>
      </c>
      <c r="G239" s="29">
        <v>154</v>
      </c>
      <c r="H239" s="30">
        <v>10777419</v>
      </c>
      <c r="I239" s="30">
        <v>8545754</v>
      </c>
      <c r="J239" s="31"/>
      <c r="K239" s="31"/>
      <c r="L239" s="22">
        <f t="shared" si="51"/>
        <v>-100</v>
      </c>
      <c r="M239" s="31"/>
      <c r="N239" s="31"/>
      <c r="O239" s="22" t="str">
        <f t="shared" si="41"/>
        <v>-</v>
      </c>
      <c r="P239" s="31"/>
      <c r="Q239" s="31"/>
      <c r="R239" s="22" t="str">
        <f t="shared" si="42"/>
        <v>-</v>
      </c>
      <c r="S239" s="31"/>
      <c r="T239" s="31"/>
      <c r="U239" s="23" t="str">
        <f t="shared" si="43"/>
        <v>-</v>
      </c>
      <c r="V239" s="30"/>
      <c r="W239" s="24"/>
      <c r="X239" s="30"/>
      <c r="Y239" s="24"/>
      <c r="Z239" s="30"/>
      <c r="AA239" s="24" t="str">
        <f t="shared" si="46"/>
        <v>-</v>
      </c>
      <c r="AB239" s="64">
        <f t="shared" si="57"/>
        <v>0</v>
      </c>
      <c r="AC239" s="23" t="str">
        <f t="shared" si="44"/>
        <v>-</v>
      </c>
    </row>
    <row r="240" spans="1:29">
      <c r="A240" s="25"/>
      <c r="B240" s="25"/>
      <c r="C240" s="25"/>
      <c r="D240" s="25"/>
      <c r="E240" s="25"/>
      <c r="F240" s="28" t="s">
        <v>649</v>
      </c>
      <c r="G240" s="29">
        <v>254</v>
      </c>
      <c r="H240" s="31"/>
      <c r="I240" s="31"/>
      <c r="J240" s="30">
        <v>9064648</v>
      </c>
      <c r="K240" s="30">
        <v>9569216</v>
      </c>
      <c r="L240" s="22" t="str">
        <f t="shared" si="51"/>
        <v>-</v>
      </c>
      <c r="M240" s="30">
        <v>9852041</v>
      </c>
      <c r="N240" s="30">
        <v>10542297</v>
      </c>
      <c r="O240" s="22">
        <f t="shared" si="41"/>
        <v>10.168868588607467</v>
      </c>
      <c r="P240" s="30">
        <v>10617808</v>
      </c>
      <c r="Q240" s="30">
        <v>11776471</v>
      </c>
      <c r="R240" s="22">
        <f t="shared" si="42"/>
        <v>11.706879440030946</v>
      </c>
      <c r="S240" s="30">
        <v>11632489</v>
      </c>
      <c r="T240" s="30">
        <v>3681369</v>
      </c>
      <c r="U240" s="23">
        <f t="shared" si="43"/>
        <v>-1.2226243328752844</v>
      </c>
      <c r="V240" s="30"/>
      <c r="W240" s="24"/>
      <c r="X240" s="30"/>
      <c r="Y240" s="24"/>
      <c r="Z240" s="30"/>
      <c r="AA240" s="24" t="str">
        <f t="shared" si="46"/>
        <v>-</v>
      </c>
      <c r="AB240" s="64">
        <f t="shared" si="57"/>
        <v>0</v>
      </c>
      <c r="AC240" s="23" t="str">
        <f t="shared" si="44"/>
        <v>-</v>
      </c>
    </row>
    <row r="241" spans="1:29">
      <c r="A241" s="25"/>
      <c r="B241" s="25"/>
      <c r="C241" s="25"/>
      <c r="D241" s="25"/>
      <c r="E241" s="25"/>
      <c r="F241" s="28" t="s">
        <v>650</v>
      </c>
      <c r="G241" s="29">
        <v>155</v>
      </c>
      <c r="H241" s="30">
        <v>13980140</v>
      </c>
      <c r="I241" s="30">
        <v>10709046</v>
      </c>
      <c r="J241" s="31"/>
      <c r="K241" s="31"/>
      <c r="L241" s="22">
        <f t="shared" si="51"/>
        <v>-100</v>
      </c>
      <c r="M241" s="31"/>
      <c r="N241" s="31"/>
      <c r="O241" s="22" t="str">
        <f t="shared" si="41"/>
        <v>-</v>
      </c>
      <c r="P241" s="31"/>
      <c r="Q241" s="31"/>
      <c r="R241" s="22" t="str">
        <f t="shared" si="42"/>
        <v>-</v>
      </c>
      <c r="S241" s="31"/>
      <c r="T241" s="31"/>
      <c r="U241" s="23" t="str">
        <f t="shared" si="43"/>
        <v>-</v>
      </c>
      <c r="V241" s="30"/>
      <c r="W241" s="24"/>
      <c r="X241" s="30"/>
      <c r="Y241" s="24"/>
      <c r="Z241" s="30"/>
      <c r="AA241" s="24" t="str">
        <f t="shared" si="46"/>
        <v>-</v>
      </c>
      <c r="AB241" s="64">
        <f t="shared" si="57"/>
        <v>0</v>
      </c>
      <c r="AC241" s="23" t="str">
        <f t="shared" si="44"/>
        <v>-</v>
      </c>
    </row>
    <row r="242" spans="1:29">
      <c r="A242" s="25"/>
      <c r="B242" s="25"/>
      <c r="C242" s="25"/>
      <c r="D242" s="25"/>
      <c r="E242" s="25"/>
      <c r="F242" s="28" t="s">
        <v>650</v>
      </c>
      <c r="G242" s="29">
        <v>255</v>
      </c>
      <c r="H242" s="31"/>
      <c r="I242" s="31"/>
      <c r="J242" s="30">
        <v>10798079</v>
      </c>
      <c r="K242" s="30">
        <v>10329363</v>
      </c>
      <c r="L242" s="22" t="str">
        <f t="shared" si="51"/>
        <v>-</v>
      </c>
      <c r="M242" s="30">
        <v>10471682</v>
      </c>
      <c r="N242" s="30">
        <v>11590157</v>
      </c>
      <c r="O242" s="22">
        <f t="shared" si="41"/>
        <v>12.205922088322382</v>
      </c>
      <c r="P242" s="30">
        <v>11471426</v>
      </c>
      <c r="Q242" s="30">
        <v>13204367</v>
      </c>
      <c r="R242" s="22">
        <f t="shared" si="42"/>
        <v>13.927421345543451</v>
      </c>
      <c r="S242" s="30">
        <v>12567683</v>
      </c>
      <c r="T242" s="30">
        <v>4068764</v>
      </c>
      <c r="U242" s="23">
        <f t="shared" si="43"/>
        <v>-4.8217684346398357</v>
      </c>
      <c r="V242" s="30"/>
      <c r="W242" s="24"/>
      <c r="X242" s="30"/>
      <c r="Y242" s="24"/>
      <c r="Z242" s="30"/>
      <c r="AA242" s="24" t="str">
        <f t="shared" si="46"/>
        <v>-</v>
      </c>
      <c r="AB242" s="64">
        <f t="shared" si="57"/>
        <v>0</v>
      </c>
      <c r="AC242" s="23" t="str">
        <f t="shared" si="44"/>
        <v>-</v>
      </c>
    </row>
    <row r="243" spans="1:29">
      <c r="A243" s="25"/>
      <c r="B243" s="25"/>
      <c r="C243" s="25"/>
      <c r="D243" s="25"/>
      <c r="E243" s="25"/>
      <c r="F243" s="28" t="s">
        <v>651</v>
      </c>
      <c r="G243" s="29">
        <v>154</v>
      </c>
      <c r="H243" s="30">
        <v>722294</v>
      </c>
      <c r="I243" s="30">
        <v>848786</v>
      </c>
      <c r="J243" s="31"/>
      <c r="K243" s="31"/>
      <c r="L243" s="22">
        <f t="shared" si="51"/>
        <v>-100</v>
      </c>
      <c r="M243" s="31"/>
      <c r="N243" s="31"/>
      <c r="O243" s="22" t="str">
        <f t="shared" si="41"/>
        <v>-</v>
      </c>
      <c r="P243" s="31"/>
      <c r="Q243" s="31"/>
      <c r="R243" s="22" t="str">
        <f t="shared" si="42"/>
        <v>-</v>
      </c>
      <c r="S243" s="31"/>
      <c r="T243" s="31"/>
      <c r="U243" s="23" t="str">
        <f t="shared" si="43"/>
        <v>-</v>
      </c>
      <c r="V243" s="30"/>
      <c r="W243" s="24"/>
      <c r="X243" s="30"/>
      <c r="Y243" s="24"/>
      <c r="Z243" s="30"/>
      <c r="AA243" s="24" t="str">
        <f t="shared" si="46"/>
        <v>-</v>
      </c>
      <c r="AB243" s="64">
        <f t="shared" si="57"/>
        <v>0</v>
      </c>
      <c r="AC243" s="23" t="str">
        <f t="shared" si="44"/>
        <v>-</v>
      </c>
    </row>
    <row r="244" spans="1:29">
      <c r="A244" s="25"/>
      <c r="B244" s="25"/>
      <c r="C244" s="25"/>
      <c r="D244" s="25"/>
      <c r="E244" s="25"/>
      <c r="F244" s="28" t="s">
        <v>651</v>
      </c>
      <c r="G244" s="29">
        <v>254</v>
      </c>
      <c r="H244" s="31"/>
      <c r="I244" s="31"/>
      <c r="J244" s="30">
        <v>2831830</v>
      </c>
      <c r="K244" s="30">
        <v>488443</v>
      </c>
      <c r="L244" s="22" t="str">
        <f t="shared" si="51"/>
        <v>-</v>
      </c>
      <c r="M244" s="30">
        <v>901763</v>
      </c>
      <c r="N244" s="30">
        <v>1149994</v>
      </c>
      <c r="O244" s="22">
        <f t="shared" si="41"/>
        <v>135.4407781460682</v>
      </c>
      <c r="P244" s="30">
        <v>877553</v>
      </c>
      <c r="Q244" s="30">
        <v>1664392</v>
      </c>
      <c r="R244" s="22">
        <f t="shared" si="42"/>
        <v>44.730494246056935</v>
      </c>
      <c r="S244" s="30">
        <v>961416</v>
      </c>
      <c r="T244" s="30">
        <v>651141</v>
      </c>
      <c r="U244" s="23">
        <f t="shared" si="43"/>
        <v>-42.236203971179862</v>
      </c>
      <c r="V244" s="82"/>
      <c r="W244" s="24"/>
      <c r="X244" s="30"/>
      <c r="Y244" s="24"/>
      <c r="Z244" s="30"/>
      <c r="AA244" s="24" t="str">
        <f t="shared" si="46"/>
        <v>-</v>
      </c>
      <c r="AB244" s="64">
        <f t="shared" si="57"/>
        <v>0</v>
      </c>
      <c r="AC244" s="23" t="str">
        <f t="shared" si="44"/>
        <v>-</v>
      </c>
    </row>
    <row r="245" spans="1:29">
      <c r="A245" s="25"/>
      <c r="B245" s="25"/>
      <c r="C245" s="25"/>
      <c r="D245" s="25"/>
      <c r="E245" s="25"/>
      <c r="F245" s="28" t="s">
        <v>652</v>
      </c>
      <c r="G245" s="29">
        <v>155</v>
      </c>
      <c r="H245" s="30">
        <v>2098668</v>
      </c>
      <c r="I245" s="30">
        <v>4864292</v>
      </c>
      <c r="J245" s="31"/>
      <c r="K245" s="31"/>
      <c r="L245" s="22">
        <f t="shared" si="51"/>
        <v>-100</v>
      </c>
      <c r="M245" s="31"/>
      <c r="N245" s="31"/>
      <c r="O245" s="22" t="str">
        <f t="shared" si="41"/>
        <v>-</v>
      </c>
      <c r="P245" s="31"/>
      <c r="Q245" s="31"/>
      <c r="R245" s="22" t="str">
        <f t="shared" si="42"/>
        <v>-</v>
      </c>
      <c r="S245" s="31"/>
      <c r="T245" s="31"/>
      <c r="U245" s="23" t="str">
        <f t="shared" si="43"/>
        <v>-</v>
      </c>
      <c r="V245" s="30"/>
      <c r="W245" s="24"/>
      <c r="X245" s="30"/>
      <c r="Y245" s="24"/>
      <c r="Z245" s="30"/>
      <c r="AA245" s="24" t="str">
        <f t="shared" si="46"/>
        <v>-</v>
      </c>
      <c r="AB245" s="64">
        <f t="shared" si="57"/>
        <v>0</v>
      </c>
      <c r="AC245" s="23" t="str">
        <f t="shared" si="44"/>
        <v>-</v>
      </c>
    </row>
    <row r="246" spans="1:29">
      <c r="A246" s="25"/>
      <c r="B246" s="25"/>
      <c r="C246" s="25"/>
      <c r="D246" s="25"/>
      <c r="E246" s="25"/>
      <c r="F246" s="28" t="s">
        <v>652</v>
      </c>
      <c r="G246" s="29">
        <v>255</v>
      </c>
      <c r="H246" s="31"/>
      <c r="I246" s="31"/>
      <c r="J246" s="30">
        <v>7537597</v>
      </c>
      <c r="K246" s="30">
        <v>2392556</v>
      </c>
      <c r="L246" s="22" t="str">
        <f t="shared" si="51"/>
        <v>-</v>
      </c>
      <c r="M246" s="30">
        <v>5036333</v>
      </c>
      <c r="N246" s="30">
        <v>4493663</v>
      </c>
      <c r="O246" s="22">
        <f t="shared" si="41"/>
        <v>87.818508741279203</v>
      </c>
      <c r="P246" s="30">
        <v>5517158</v>
      </c>
      <c r="Q246" s="30">
        <v>5935149</v>
      </c>
      <c r="R246" s="22">
        <f t="shared" si="42"/>
        <v>32.078195449903546</v>
      </c>
      <c r="S246" s="30">
        <v>6044400</v>
      </c>
      <c r="T246" s="30">
        <v>1817180</v>
      </c>
      <c r="U246" s="23">
        <f t="shared" si="43"/>
        <v>1.8407456998973402</v>
      </c>
      <c r="V246" s="30"/>
      <c r="W246" s="24"/>
      <c r="X246" s="30"/>
      <c r="Y246" s="24"/>
      <c r="Z246" s="30"/>
      <c r="AA246" s="24" t="str">
        <f t="shared" si="46"/>
        <v>-</v>
      </c>
      <c r="AB246" s="64">
        <f t="shared" si="57"/>
        <v>0</v>
      </c>
      <c r="AC246" s="23" t="str">
        <f t="shared" si="44"/>
        <v>-</v>
      </c>
    </row>
    <row r="247" spans="1:29">
      <c r="A247" s="25"/>
      <c r="B247" s="25"/>
      <c r="C247" s="25"/>
      <c r="D247" s="25"/>
      <c r="E247" s="25"/>
      <c r="F247" s="28" t="s">
        <v>653</v>
      </c>
      <c r="G247" s="29">
        <v>154</v>
      </c>
      <c r="H247" s="30">
        <v>93037</v>
      </c>
      <c r="I247" s="30">
        <v>72318</v>
      </c>
      <c r="J247" s="31"/>
      <c r="K247" s="31"/>
      <c r="L247" s="22">
        <f t="shared" si="51"/>
        <v>-100</v>
      </c>
      <c r="M247" s="31"/>
      <c r="N247" s="31"/>
      <c r="O247" s="22" t="str">
        <f t="shared" si="41"/>
        <v>-</v>
      </c>
      <c r="P247" s="31"/>
      <c r="Q247" s="31"/>
      <c r="R247" s="22" t="str">
        <f t="shared" si="42"/>
        <v>-</v>
      </c>
      <c r="S247" s="31"/>
      <c r="T247" s="31"/>
      <c r="U247" s="23" t="str">
        <f t="shared" si="43"/>
        <v>-</v>
      </c>
      <c r="V247" s="30"/>
      <c r="W247" s="24"/>
      <c r="X247" s="30"/>
      <c r="Y247" s="24"/>
      <c r="Z247" s="30"/>
      <c r="AA247" s="24" t="str">
        <f t="shared" si="46"/>
        <v>-</v>
      </c>
      <c r="AB247" s="64">
        <f t="shared" si="57"/>
        <v>0</v>
      </c>
      <c r="AC247" s="23" t="str">
        <f t="shared" si="44"/>
        <v>-</v>
      </c>
    </row>
    <row r="248" spans="1:29">
      <c r="A248" s="25"/>
      <c r="B248" s="25"/>
      <c r="C248" s="25"/>
      <c r="D248" s="25"/>
      <c r="E248" s="25"/>
      <c r="F248" s="28" t="s">
        <v>653</v>
      </c>
      <c r="G248" s="29">
        <v>254</v>
      </c>
      <c r="H248" s="31"/>
      <c r="I248" s="31"/>
      <c r="J248" s="30">
        <v>321409</v>
      </c>
      <c r="K248" s="30">
        <v>47893</v>
      </c>
      <c r="L248" s="22" t="str">
        <f t="shared" si="51"/>
        <v>-</v>
      </c>
      <c r="M248" s="30">
        <v>78833</v>
      </c>
      <c r="N248" s="30">
        <v>88377</v>
      </c>
      <c r="O248" s="22">
        <f t="shared" si="41"/>
        <v>84.530098344225678</v>
      </c>
      <c r="P248" s="30">
        <v>79414</v>
      </c>
      <c r="Q248" s="30">
        <v>100717</v>
      </c>
      <c r="R248" s="22">
        <f t="shared" si="42"/>
        <v>13.962908901637292</v>
      </c>
      <c r="S248" s="30">
        <v>87003</v>
      </c>
      <c r="T248" s="30">
        <v>34247</v>
      </c>
      <c r="U248" s="23">
        <f t="shared" si="43"/>
        <v>-13.616370622635699</v>
      </c>
      <c r="V248" s="30">
        <v>99151.1496316915</v>
      </c>
      <c r="W248" s="24"/>
      <c r="X248" s="30">
        <v>112995.53432969066</v>
      </c>
      <c r="Y248" s="24"/>
      <c r="Z248" s="30">
        <v>128772.99785106367</v>
      </c>
      <c r="AA248" s="24">
        <f t="shared" si="46"/>
        <v>13.962908901637292</v>
      </c>
      <c r="AB248" s="64">
        <f t="shared" si="57"/>
        <v>140797.04775240889</v>
      </c>
      <c r="AC248" s="23">
        <f t="shared" si="44"/>
        <v>9.3374000000000024</v>
      </c>
    </row>
    <row r="249" spans="1:29">
      <c r="A249" s="25"/>
      <c r="B249" s="25"/>
      <c r="C249" s="25"/>
      <c r="D249" s="25"/>
      <c r="E249" s="25"/>
      <c r="F249" s="28" t="s">
        <v>654</v>
      </c>
      <c r="G249" s="29">
        <v>155</v>
      </c>
      <c r="H249" s="30">
        <v>563119</v>
      </c>
      <c r="I249" s="30">
        <v>1376853</v>
      </c>
      <c r="J249" s="31"/>
      <c r="K249" s="31"/>
      <c r="L249" s="22">
        <f t="shared" si="51"/>
        <v>-100</v>
      </c>
      <c r="M249" s="31"/>
      <c r="N249" s="31"/>
      <c r="O249" s="22" t="str">
        <f t="shared" si="41"/>
        <v>-</v>
      </c>
      <c r="P249" s="31"/>
      <c r="Q249" s="31"/>
      <c r="R249" s="22" t="str">
        <f t="shared" si="42"/>
        <v>-</v>
      </c>
      <c r="S249" s="31"/>
      <c r="T249" s="31"/>
      <c r="U249" s="23" t="str">
        <f t="shared" si="43"/>
        <v>-</v>
      </c>
      <c r="V249" s="30"/>
      <c r="W249" s="24"/>
      <c r="X249" s="30"/>
      <c r="Y249" s="24"/>
      <c r="Z249" s="30"/>
      <c r="AA249" s="24" t="str">
        <f t="shared" si="46"/>
        <v>-</v>
      </c>
      <c r="AB249" s="64">
        <f t="shared" si="57"/>
        <v>0</v>
      </c>
      <c r="AC249" s="23" t="str">
        <f t="shared" si="44"/>
        <v>-</v>
      </c>
    </row>
    <row r="250" spans="1:29">
      <c r="A250" s="25"/>
      <c r="B250" s="25"/>
      <c r="C250" s="25"/>
      <c r="D250" s="25"/>
      <c r="E250" s="25"/>
      <c r="F250" s="28" t="s">
        <v>654</v>
      </c>
      <c r="G250" s="96">
        <v>255</v>
      </c>
      <c r="H250" s="31"/>
      <c r="I250" s="31"/>
      <c r="J250" s="30">
        <v>1938347</v>
      </c>
      <c r="K250" s="30">
        <v>737038</v>
      </c>
      <c r="L250" s="22" t="str">
        <f t="shared" si="51"/>
        <v>-</v>
      </c>
      <c r="M250" s="30">
        <v>1425549</v>
      </c>
      <c r="N250" s="30">
        <v>1465766</v>
      </c>
      <c r="O250" s="22">
        <f t="shared" si="41"/>
        <v>98.872514035911308</v>
      </c>
      <c r="P250" s="30">
        <v>1561648</v>
      </c>
      <c r="Q250" s="30">
        <v>1698248</v>
      </c>
      <c r="R250" s="22">
        <f t="shared" si="42"/>
        <v>15.860785418682099</v>
      </c>
      <c r="S250" s="30">
        <v>1710885</v>
      </c>
      <c r="T250" s="30">
        <v>504028</v>
      </c>
      <c r="U250" s="23">
        <f t="shared" si="43"/>
        <v>0.74411982231099216</v>
      </c>
      <c r="V250" s="30">
        <v>1982244.7986104193</v>
      </c>
      <c r="W250" s="24"/>
      <c r="X250" s="30">
        <v>2296644.3925910052</v>
      </c>
      <c r="Y250" s="24"/>
      <c r="Z250" s="30">
        <v>2660910.2315300596</v>
      </c>
      <c r="AA250" s="24">
        <f t="shared" si="46"/>
        <v>15.860785418682099</v>
      </c>
      <c r="AB250" s="64">
        <f t="shared" si="57"/>
        <v>2909370.0634889472</v>
      </c>
      <c r="AC250" s="23">
        <f t="shared" si="44"/>
        <v>9.3373999999999882</v>
      </c>
    </row>
    <row r="251" spans="1:29">
      <c r="A251" s="25"/>
      <c r="B251" s="25"/>
      <c r="C251" s="25"/>
      <c r="D251" s="25"/>
      <c r="E251" s="25"/>
      <c r="F251" s="28" t="s">
        <v>1222</v>
      </c>
      <c r="G251" s="29">
        <v>254</v>
      </c>
      <c r="H251" s="31"/>
      <c r="I251" s="31"/>
      <c r="J251" s="30">
        <v>9064648</v>
      </c>
      <c r="K251" s="30">
        <v>9569216</v>
      </c>
      <c r="L251" s="22" t="str">
        <f t="shared" ref="L251:L253" si="58">IFERROR(K251/I251*100-100,"-")</f>
        <v>-</v>
      </c>
      <c r="M251" s="30">
        <v>9852041</v>
      </c>
      <c r="N251" s="30">
        <v>10542297</v>
      </c>
      <c r="O251" s="22">
        <f t="shared" ref="O251:O253" si="59">IFERROR(N251/K251*100-100,"-")</f>
        <v>10.168868588607467</v>
      </c>
      <c r="P251" s="30">
        <v>10617808</v>
      </c>
      <c r="Q251" s="30">
        <v>11776471</v>
      </c>
      <c r="R251" s="22">
        <f t="shared" ref="R251:R253" si="60">IFERROR(Q251/N251*100-100,"-")</f>
        <v>11.706879440030946</v>
      </c>
      <c r="S251" s="30">
        <v>11632489</v>
      </c>
      <c r="T251" s="30">
        <v>3681369</v>
      </c>
      <c r="U251" s="23">
        <f t="shared" ref="U251:U253" si="61">IFERROR(S251/Q251*100-100,"-")</f>
        <v>-1.2226243328752844</v>
      </c>
      <c r="V251" s="30">
        <v>12994290.463104861</v>
      </c>
      <c r="W251" s="24"/>
      <c r="X251" s="30">
        <v>14515516.381707987</v>
      </c>
      <c r="Y251" s="24"/>
      <c r="Z251" s="30">
        <v>16214830.384612484</v>
      </c>
      <c r="AA251" s="24"/>
      <c r="AB251" s="64"/>
      <c r="AC251" s="23"/>
    </row>
    <row r="252" spans="1:29">
      <c r="A252" s="25"/>
      <c r="B252" s="25"/>
      <c r="C252" s="25"/>
      <c r="D252" s="25"/>
      <c r="E252" s="25"/>
      <c r="F252" s="28" t="s">
        <v>1223</v>
      </c>
      <c r="G252" s="29">
        <v>255</v>
      </c>
      <c r="H252" s="31"/>
      <c r="I252" s="31"/>
      <c r="J252" s="30">
        <v>10798079</v>
      </c>
      <c r="K252" s="30">
        <v>10329363</v>
      </c>
      <c r="L252" s="22" t="str">
        <f t="shared" si="58"/>
        <v>-</v>
      </c>
      <c r="M252" s="30">
        <v>10471682</v>
      </c>
      <c r="N252" s="30">
        <v>11590157</v>
      </c>
      <c r="O252" s="22">
        <f t="shared" si="59"/>
        <v>12.205922088322382</v>
      </c>
      <c r="P252" s="30">
        <v>11471426</v>
      </c>
      <c r="Q252" s="30">
        <v>13204367</v>
      </c>
      <c r="R252" s="22">
        <f t="shared" si="60"/>
        <v>13.927421345543451</v>
      </c>
      <c r="S252" s="30">
        <v>12567683</v>
      </c>
      <c r="T252" s="30">
        <v>4068764</v>
      </c>
      <c r="U252" s="23">
        <f t="shared" si="61"/>
        <v>-4.8217684346398357</v>
      </c>
      <c r="V252" s="30">
        <v>14318037.164782235</v>
      </c>
      <c r="W252" s="24"/>
      <c r="X252" s="30">
        <v>16312170.529132962</v>
      </c>
      <c r="Y252" s="24"/>
      <c r="Z252" s="30">
        <v>18584035.249328874</v>
      </c>
      <c r="AA252" s="24"/>
      <c r="AB252" s="64"/>
      <c r="AC252" s="23"/>
    </row>
    <row r="253" spans="1:29">
      <c r="A253" s="25"/>
      <c r="B253" s="25"/>
      <c r="C253" s="25"/>
      <c r="D253" s="25"/>
      <c r="E253" s="25"/>
      <c r="F253" s="28" t="s">
        <v>1224</v>
      </c>
      <c r="G253" s="29">
        <v>254</v>
      </c>
      <c r="H253" s="31"/>
      <c r="I253" s="31"/>
      <c r="J253" s="30">
        <v>2831830</v>
      </c>
      <c r="K253" s="30">
        <v>488443</v>
      </c>
      <c r="L253" s="22" t="str">
        <f t="shared" si="58"/>
        <v>-</v>
      </c>
      <c r="M253" s="30">
        <v>901763</v>
      </c>
      <c r="N253" s="30">
        <v>1149994</v>
      </c>
      <c r="O253" s="22">
        <f t="shared" si="59"/>
        <v>135.4407781460682</v>
      </c>
      <c r="P253" s="30">
        <v>877553</v>
      </c>
      <c r="Q253" s="30">
        <v>1664392</v>
      </c>
      <c r="R253" s="22">
        <f t="shared" si="60"/>
        <v>44.730494246056935</v>
      </c>
      <c r="S253" s="30">
        <v>961416</v>
      </c>
      <c r="T253" s="30">
        <v>651141</v>
      </c>
      <c r="U253" s="23">
        <f t="shared" si="61"/>
        <v>-42.236203971179862</v>
      </c>
      <c r="V253" s="82">
        <v>1391463.1285606707</v>
      </c>
      <c r="W253" s="24"/>
      <c r="X253" s="30">
        <v>2013871.4632175053</v>
      </c>
      <c r="Y253" s="24"/>
      <c r="Z253" s="30">
        <v>2914686.1221949938</v>
      </c>
      <c r="AA253" s="24"/>
      <c r="AB253" s="64"/>
      <c r="AC253" s="23"/>
    </row>
    <row r="254" spans="1:29">
      <c r="A254" s="25"/>
      <c r="B254" s="25"/>
      <c r="C254" s="25"/>
      <c r="D254" s="25"/>
      <c r="E254" s="25"/>
      <c r="F254" s="28" t="s">
        <v>1225</v>
      </c>
      <c r="G254" s="29">
        <v>255</v>
      </c>
      <c r="H254" s="31"/>
      <c r="I254" s="31"/>
      <c r="J254" s="30">
        <v>7537597</v>
      </c>
      <c r="K254" s="30">
        <v>2392556</v>
      </c>
      <c r="L254" s="22" t="str">
        <f t="shared" ref="L254:L255" si="62">IFERROR(K254/I254*100-100,"-")</f>
        <v>-</v>
      </c>
      <c r="M254" s="30">
        <v>5036333</v>
      </c>
      <c r="N254" s="30">
        <v>4493663</v>
      </c>
      <c r="O254" s="22">
        <f t="shared" ref="O254:O255" si="63">IFERROR(N254/K254*100-100,"-")</f>
        <v>87.818508741279203</v>
      </c>
      <c r="P254" s="30">
        <v>5517158</v>
      </c>
      <c r="Q254" s="30">
        <v>5935149</v>
      </c>
      <c r="R254" s="22">
        <f t="shared" ref="R254:R255" si="64">IFERROR(Q254/N254*100-100,"-")</f>
        <v>32.078195449903546</v>
      </c>
      <c r="S254" s="30">
        <v>6044400</v>
      </c>
      <c r="T254" s="30">
        <v>1817180</v>
      </c>
      <c r="U254" s="23">
        <f t="shared" ref="U254:U255" si="65">IFERROR(S254/Q254*100-100,"-")</f>
        <v>1.8407456998973402</v>
      </c>
      <c r="V254" s="30">
        <v>7983334.4457739703</v>
      </c>
      <c r="W254" s="24"/>
      <c r="X254" s="30">
        <v>10544244.072708819</v>
      </c>
      <c r="Y254" s="24"/>
      <c r="Z254" s="30">
        <v>13926647.295067225</v>
      </c>
      <c r="AA254" s="24"/>
      <c r="AB254" s="64"/>
      <c r="AC254" s="23"/>
    </row>
    <row r="255" spans="1:29">
      <c r="A255" s="25"/>
      <c r="B255" s="25"/>
      <c r="C255" s="25"/>
      <c r="D255" s="25"/>
      <c r="E255" s="25"/>
      <c r="F255" s="28" t="s">
        <v>655</v>
      </c>
      <c r="G255" s="29">
        <v>206</v>
      </c>
      <c r="H255" s="31"/>
      <c r="I255" s="31"/>
      <c r="J255" s="31">
        <v>0</v>
      </c>
      <c r="K255" s="30">
        <v>235719</v>
      </c>
      <c r="L255" s="22" t="str">
        <f t="shared" si="62"/>
        <v>-</v>
      </c>
      <c r="M255" s="30">
        <v>280260</v>
      </c>
      <c r="N255" s="30">
        <v>600042</v>
      </c>
      <c r="O255" s="22">
        <f t="shared" si="63"/>
        <v>154.55818156364148</v>
      </c>
      <c r="P255" s="31">
        <v>0</v>
      </c>
      <c r="Q255" s="30">
        <v>1754944</v>
      </c>
      <c r="R255" s="22">
        <f t="shared" si="64"/>
        <v>192.47019375310396</v>
      </c>
      <c r="S255" s="30">
        <v>1174560</v>
      </c>
      <c r="T255" s="30">
        <v>27276</v>
      </c>
      <c r="U255" s="23">
        <f t="shared" si="65"/>
        <v>-33.07136865905693</v>
      </c>
      <c r="V255" s="30">
        <v>1307232.6594551739</v>
      </c>
      <c r="W255" s="24"/>
      <c r="X255" s="30">
        <v>1342406.6367876064</v>
      </c>
      <c r="Y255" s="24"/>
      <c r="Z255" s="30">
        <v>1378868.0010242786</v>
      </c>
      <c r="AA255" s="24">
        <f t="shared" si="46"/>
        <v>2.7161191875454875</v>
      </c>
      <c r="AB255" s="64">
        <f t="shared" si="57"/>
        <v>1507618.4217519194</v>
      </c>
      <c r="AC255" s="23">
        <f t="shared" si="44"/>
        <v>9.3373999999999882</v>
      </c>
    </row>
    <row r="256" spans="1:29">
      <c r="A256" s="25"/>
      <c r="B256" s="25"/>
      <c r="C256" s="26" t="s">
        <v>34</v>
      </c>
      <c r="D256" s="26"/>
      <c r="E256" s="26"/>
      <c r="F256" s="28"/>
      <c r="G256" s="32" t="s">
        <v>355</v>
      </c>
      <c r="H256" s="20">
        <f t="shared" ref="H256:AB256" si="66">H257</f>
        <v>103205169</v>
      </c>
      <c r="I256" s="20">
        <f t="shared" si="66"/>
        <v>78530609</v>
      </c>
      <c r="J256" s="20">
        <f t="shared" si="66"/>
        <v>106825129</v>
      </c>
      <c r="K256" s="20">
        <f t="shared" si="66"/>
        <v>105562734</v>
      </c>
      <c r="L256" s="22">
        <f t="shared" si="51"/>
        <v>34.422405918181539</v>
      </c>
      <c r="M256" s="20">
        <f t="shared" si="66"/>
        <v>116263038</v>
      </c>
      <c r="N256" s="20">
        <f t="shared" si="66"/>
        <v>83564672</v>
      </c>
      <c r="O256" s="22">
        <f t="shared" si="41"/>
        <v>-20.838852089602</v>
      </c>
      <c r="P256" s="20">
        <f t="shared" si="66"/>
        <v>133264459</v>
      </c>
      <c r="Q256" s="20">
        <f t="shared" si="66"/>
        <v>114155966</v>
      </c>
      <c r="R256" s="22">
        <f t="shared" si="42"/>
        <v>36.60792685215111</v>
      </c>
      <c r="S256" s="20">
        <f t="shared" si="66"/>
        <v>149987174</v>
      </c>
      <c r="T256" s="20">
        <f t="shared" si="66"/>
        <v>57763690</v>
      </c>
      <c r="U256" s="23">
        <f t="shared" si="43"/>
        <v>31.387941651687299</v>
      </c>
      <c r="V256" s="79">
        <v>162095419</v>
      </c>
      <c r="W256" s="79">
        <v>9.1903906725622875</v>
      </c>
      <c r="X256" s="79">
        <v>154970338.38585317</v>
      </c>
      <c r="Y256" s="79">
        <v>-4.8535498021757775</v>
      </c>
      <c r="Z256" s="79">
        <v>166757264.22297782</v>
      </c>
      <c r="AA256" s="24">
        <f t="shared" si="46"/>
        <v>7.605923791543205</v>
      </c>
      <c r="AB256" s="63">
        <f t="shared" si="66"/>
        <v>182328057.01253414</v>
      </c>
      <c r="AC256" s="23">
        <f t="shared" si="44"/>
        <v>9.3374000000000024</v>
      </c>
    </row>
    <row r="257" spans="1:29">
      <c r="A257" s="25"/>
      <c r="B257" s="25"/>
      <c r="C257" s="25"/>
      <c r="D257" s="26" t="s">
        <v>362</v>
      </c>
      <c r="E257" s="26"/>
      <c r="F257" s="28"/>
      <c r="G257" s="32" t="s">
        <v>355</v>
      </c>
      <c r="H257" s="20">
        <f t="shared" ref="H257:AB257" si="67">H258+H265</f>
        <v>103205169</v>
      </c>
      <c r="I257" s="20">
        <f t="shared" si="67"/>
        <v>78530609</v>
      </c>
      <c r="J257" s="20">
        <f t="shared" si="67"/>
        <v>106825129</v>
      </c>
      <c r="K257" s="20">
        <f t="shared" si="67"/>
        <v>105562734</v>
      </c>
      <c r="L257" s="22">
        <f t="shared" si="51"/>
        <v>34.422405918181539</v>
      </c>
      <c r="M257" s="20">
        <f t="shared" si="67"/>
        <v>116263038</v>
      </c>
      <c r="N257" s="20">
        <f t="shared" si="67"/>
        <v>83564672</v>
      </c>
      <c r="O257" s="22">
        <f t="shared" si="41"/>
        <v>-20.838852089602</v>
      </c>
      <c r="P257" s="20">
        <f t="shared" si="67"/>
        <v>133264459</v>
      </c>
      <c r="Q257" s="20">
        <f t="shared" si="67"/>
        <v>114155966</v>
      </c>
      <c r="R257" s="22">
        <f t="shared" si="42"/>
        <v>36.60792685215111</v>
      </c>
      <c r="S257" s="20">
        <f t="shared" si="67"/>
        <v>149987174</v>
      </c>
      <c r="T257" s="20">
        <f t="shared" si="67"/>
        <v>57763690</v>
      </c>
      <c r="U257" s="23">
        <f t="shared" si="43"/>
        <v>31.387941651687299</v>
      </c>
      <c r="V257" s="79">
        <v>162095419</v>
      </c>
      <c r="W257" s="79">
        <v>9.1903906725622875</v>
      </c>
      <c r="X257" s="79">
        <v>154970338.38585317</v>
      </c>
      <c r="Y257" s="79">
        <v>-4.8535498021757775</v>
      </c>
      <c r="Z257" s="79">
        <v>166757264.22297782</v>
      </c>
      <c r="AA257" s="24">
        <f t="shared" si="46"/>
        <v>7.605923791543205</v>
      </c>
      <c r="AB257" s="63">
        <f t="shared" si="67"/>
        <v>182328057.01253414</v>
      </c>
      <c r="AC257" s="23">
        <f t="shared" si="44"/>
        <v>9.3374000000000024</v>
      </c>
    </row>
    <row r="258" spans="1:29">
      <c r="A258" s="25"/>
      <c r="B258" s="25"/>
      <c r="C258" s="25"/>
      <c r="D258" s="25"/>
      <c r="E258" s="26" t="s">
        <v>239</v>
      </c>
      <c r="F258" s="28"/>
      <c r="G258" s="32" t="s">
        <v>355</v>
      </c>
      <c r="H258" s="20">
        <f t="shared" ref="H258:AB258" si="68">SUM(H259:H264)</f>
        <v>4597740</v>
      </c>
      <c r="I258" s="20">
        <f t="shared" si="68"/>
        <v>3437085</v>
      </c>
      <c r="J258" s="20">
        <f t="shared" si="68"/>
        <v>4703425</v>
      </c>
      <c r="K258" s="20">
        <f t="shared" si="68"/>
        <v>1929081</v>
      </c>
      <c r="L258" s="22">
        <f t="shared" si="51"/>
        <v>-43.874504121952171</v>
      </c>
      <c r="M258" s="20">
        <f t="shared" si="68"/>
        <v>6202750</v>
      </c>
      <c r="N258" s="20">
        <f t="shared" si="68"/>
        <v>1410309</v>
      </c>
      <c r="O258" s="22">
        <f t="shared" si="41"/>
        <v>-26.892183376436762</v>
      </c>
      <c r="P258" s="20">
        <f t="shared" si="68"/>
        <v>4620840</v>
      </c>
      <c r="Q258" s="20">
        <f t="shared" si="68"/>
        <v>1985849</v>
      </c>
      <c r="R258" s="22">
        <f t="shared" si="42"/>
        <v>40.809496358599432</v>
      </c>
      <c r="S258" s="20">
        <f t="shared" si="68"/>
        <v>8421179</v>
      </c>
      <c r="T258" s="20">
        <f t="shared" si="68"/>
        <v>458352</v>
      </c>
      <c r="U258" s="23">
        <f t="shared" si="43"/>
        <v>324.0593821584622</v>
      </c>
      <c r="V258" s="79">
        <v>7518956</v>
      </c>
      <c r="W258" s="79">
        <v>0</v>
      </c>
      <c r="X258" s="79">
        <v>7896321</v>
      </c>
      <c r="Y258" s="79">
        <v>0</v>
      </c>
      <c r="Z258" s="79">
        <v>8271463</v>
      </c>
      <c r="AA258" s="24">
        <f t="shared" si="46"/>
        <v>4.7508453620363156</v>
      </c>
      <c r="AB258" s="63">
        <f t="shared" si="68"/>
        <v>9043802.5861620009</v>
      </c>
      <c r="AC258" s="23">
        <f t="shared" si="44"/>
        <v>9.3374000000000024</v>
      </c>
    </row>
    <row r="259" spans="1:29">
      <c r="A259" s="25"/>
      <c r="B259" s="25"/>
      <c r="C259" s="25"/>
      <c r="D259" s="25"/>
      <c r="E259" s="25"/>
      <c r="F259" s="28" t="s">
        <v>1207</v>
      </c>
      <c r="G259" s="29">
        <v>152</v>
      </c>
      <c r="H259" s="30">
        <v>3942146</v>
      </c>
      <c r="I259" s="30">
        <v>2683572</v>
      </c>
      <c r="J259" s="30">
        <v>3977476</v>
      </c>
      <c r="K259" s="30">
        <v>1838277</v>
      </c>
      <c r="L259" s="22">
        <f t="shared" si="51"/>
        <v>-31.498875379531469</v>
      </c>
      <c r="M259" s="30">
        <v>3105018</v>
      </c>
      <c r="N259" s="30">
        <v>1296239</v>
      </c>
      <c r="O259" s="22">
        <f t="shared" si="41"/>
        <v>-29.486198217134856</v>
      </c>
      <c r="P259" s="30">
        <v>1514003</v>
      </c>
      <c r="Q259" s="30">
        <v>1802016</v>
      </c>
      <c r="R259" s="22">
        <f t="shared" si="42"/>
        <v>39.01880748843385</v>
      </c>
      <c r="S259" s="30">
        <v>1675986</v>
      </c>
      <c r="T259" s="30">
        <v>399556</v>
      </c>
      <c r="U259" s="23">
        <f t="shared" si="43"/>
        <v>-6.9938335730648333</v>
      </c>
      <c r="V259" s="84">
        <v>1907447</v>
      </c>
      <c r="W259" s="83"/>
      <c r="X259" s="84">
        <v>2003179</v>
      </c>
      <c r="Y259" s="83"/>
      <c r="Z259" s="84">
        <v>2098347</v>
      </c>
      <c r="AA259" s="24">
        <f t="shared" si="46"/>
        <v>4.7508485262675038</v>
      </c>
      <c r="AB259" s="64">
        <f t="shared" ref="AB259:AB264" si="69">Z259*$AB$3*$AB$4</f>
        <v>2294278.052778</v>
      </c>
      <c r="AC259" s="23">
        <f t="shared" si="44"/>
        <v>9.3374000000000024</v>
      </c>
    </row>
    <row r="260" spans="1:29">
      <c r="A260" s="25"/>
      <c r="B260" s="25"/>
      <c r="C260" s="25"/>
      <c r="D260" s="25"/>
      <c r="E260" s="25"/>
      <c r="F260" s="28" t="s">
        <v>656</v>
      </c>
      <c r="G260" s="29">
        <v>152</v>
      </c>
      <c r="H260" s="31">
        <v>0</v>
      </c>
      <c r="I260" s="30">
        <v>751799</v>
      </c>
      <c r="J260" s="31"/>
      <c r="K260" s="31"/>
      <c r="L260" s="22">
        <f t="shared" si="51"/>
        <v>-100</v>
      </c>
      <c r="M260" s="31"/>
      <c r="N260" s="31"/>
      <c r="O260" s="22" t="str">
        <f t="shared" si="41"/>
        <v>-</v>
      </c>
      <c r="P260" s="31"/>
      <c r="Q260" s="31"/>
      <c r="R260" s="22" t="str">
        <f t="shared" si="42"/>
        <v>-</v>
      </c>
      <c r="S260" s="31"/>
      <c r="T260" s="31"/>
      <c r="U260" s="23" t="str">
        <f t="shared" si="43"/>
        <v>-</v>
      </c>
      <c r="V260" s="30">
        <v>0</v>
      </c>
      <c r="W260" s="24" t="s">
        <v>1226</v>
      </c>
      <c r="X260" s="30">
        <v>0</v>
      </c>
      <c r="Y260" s="24" t="s">
        <v>1226</v>
      </c>
      <c r="Z260" s="30">
        <v>0</v>
      </c>
      <c r="AA260" s="24" t="str">
        <f t="shared" si="46"/>
        <v>-</v>
      </c>
      <c r="AB260" s="64">
        <f t="shared" si="69"/>
        <v>0</v>
      </c>
      <c r="AC260" s="23" t="str">
        <f t="shared" si="44"/>
        <v>-</v>
      </c>
    </row>
    <row r="261" spans="1:29">
      <c r="A261" s="25"/>
      <c r="B261" s="25"/>
      <c r="C261" s="25"/>
      <c r="D261" s="25"/>
      <c r="E261" s="25"/>
      <c r="F261" s="28" t="s">
        <v>656</v>
      </c>
      <c r="G261" s="29">
        <v>153</v>
      </c>
      <c r="H261" s="30">
        <v>590524</v>
      </c>
      <c r="I261" s="31">
        <v>0</v>
      </c>
      <c r="J261" s="30">
        <v>725949</v>
      </c>
      <c r="K261" s="31">
        <v>0</v>
      </c>
      <c r="L261" s="22" t="str">
        <f t="shared" si="51"/>
        <v>-</v>
      </c>
      <c r="M261" s="30">
        <v>3043668</v>
      </c>
      <c r="N261" s="31">
        <v>0</v>
      </c>
      <c r="O261" s="22" t="str">
        <f t="shared" si="41"/>
        <v>-</v>
      </c>
      <c r="P261" s="30">
        <v>3000000</v>
      </c>
      <c r="Q261" s="31">
        <v>0</v>
      </c>
      <c r="R261" s="22" t="str">
        <f t="shared" si="42"/>
        <v>-</v>
      </c>
      <c r="S261" s="31"/>
      <c r="T261" s="31"/>
      <c r="U261" s="23" t="str">
        <f t="shared" si="43"/>
        <v>-</v>
      </c>
      <c r="V261" s="30">
        <v>0</v>
      </c>
      <c r="W261" s="24" t="s">
        <v>1226</v>
      </c>
      <c r="X261" s="30">
        <v>0</v>
      </c>
      <c r="Y261" s="24" t="s">
        <v>1226</v>
      </c>
      <c r="Z261" s="30">
        <v>0</v>
      </c>
      <c r="AA261" s="24" t="str">
        <f t="shared" si="46"/>
        <v>-</v>
      </c>
      <c r="AB261" s="64">
        <f t="shared" si="69"/>
        <v>0</v>
      </c>
      <c r="AC261" s="23" t="str">
        <f t="shared" si="44"/>
        <v>-</v>
      </c>
    </row>
    <row r="262" spans="1:29">
      <c r="A262" s="25"/>
      <c r="B262" s="25"/>
      <c r="C262" s="25"/>
      <c r="D262" s="25"/>
      <c r="E262" s="25"/>
      <c r="F262" s="28" t="s">
        <v>657</v>
      </c>
      <c r="G262" s="29">
        <v>120</v>
      </c>
      <c r="H262" s="31">
        <v>0</v>
      </c>
      <c r="I262" s="30">
        <v>1714</v>
      </c>
      <c r="J262" s="31">
        <v>0</v>
      </c>
      <c r="K262" s="30">
        <v>90804</v>
      </c>
      <c r="L262" s="22">
        <f t="shared" si="51"/>
        <v>5197.7829638273042</v>
      </c>
      <c r="M262" s="31">
        <v>0</v>
      </c>
      <c r="N262" s="30">
        <v>114070</v>
      </c>
      <c r="O262" s="22">
        <f t="shared" si="41"/>
        <v>25.62221928549404</v>
      </c>
      <c r="P262" s="31"/>
      <c r="Q262" s="31"/>
      <c r="R262" s="22">
        <f t="shared" si="42"/>
        <v>-100</v>
      </c>
      <c r="S262" s="31"/>
      <c r="T262" s="31"/>
      <c r="U262" s="23" t="str">
        <f t="shared" si="43"/>
        <v>-</v>
      </c>
      <c r="V262" s="82">
        <v>0</v>
      </c>
      <c r="W262" s="24" t="s">
        <v>1226</v>
      </c>
      <c r="X262" s="30">
        <v>0</v>
      </c>
      <c r="Y262" s="24" t="s">
        <v>1226</v>
      </c>
      <c r="Z262" s="30">
        <v>0</v>
      </c>
      <c r="AA262" s="24" t="str">
        <f t="shared" si="46"/>
        <v>-</v>
      </c>
      <c r="AB262" s="64">
        <f t="shared" si="69"/>
        <v>0</v>
      </c>
      <c r="AC262" s="23" t="str">
        <f t="shared" si="44"/>
        <v>-</v>
      </c>
    </row>
    <row r="263" spans="1:29">
      <c r="A263" s="25"/>
      <c r="B263" s="25"/>
      <c r="C263" s="25"/>
      <c r="D263" s="25"/>
      <c r="E263" s="25"/>
      <c r="F263" s="28" t="s">
        <v>657</v>
      </c>
      <c r="G263" s="29">
        <v>156</v>
      </c>
      <c r="H263" s="30">
        <v>65070</v>
      </c>
      <c r="I263" s="31">
        <v>0</v>
      </c>
      <c r="J263" s="31"/>
      <c r="K263" s="31"/>
      <c r="L263" s="22" t="str">
        <f t="shared" si="51"/>
        <v>-</v>
      </c>
      <c r="M263" s="30">
        <v>54064</v>
      </c>
      <c r="N263" s="31">
        <v>0</v>
      </c>
      <c r="O263" s="22" t="str">
        <f t="shared" si="41"/>
        <v>-</v>
      </c>
      <c r="P263" s="30">
        <v>106837</v>
      </c>
      <c r="Q263" s="30">
        <v>183833</v>
      </c>
      <c r="R263" s="22" t="str">
        <f t="shared" si="42"/>
        <v>-</v>
      </c>
      <c r="S263" s="30">
        <v>147805</v>
      </c>
      <c r="T263" s="30">
        <v>58796</v>
      </c>
      <c r="U263" s="23">
        <f t="shared" si="43"/>
        <v>-19.598222299587121</v>
      </c>
      <c r="V263" s="84">
        <v>225750</v>
      </c>
      <c r="W263" s="83"/>
      <c r="X263" s="84">
        <v>237080</v>
      </c>
      <c r="Y263" s="83"/>
      <c r="Z263" s="84">
        <v>248343</v>
      </c>
      <c r="AA263" s="24">
        <f t="shared" si="46"/>
        <v>4.750717057533322</v>
      </c>
      <c r="AB263" s="64">
        <f t="shared" si="69"/>
        <v>271531.77928199997</v>
      </c>
      <c r="AC263" s="23">
        <f t="shared" si="44"/>
        <v>9.3373999999999882</v>
      </c>
    </row>
    <row r="264" spans="1:29">
      <c r="A264" s="25"/>
      <c r="B264" s="25"/>
      <c r="C264" s="25"/>
      <c r="D264" s="25"/>
      <c r="E264" s="25"/>
      <c r="F264" s="28" t="s">
        <v>658</v>
      </c>
      <c r="G264" s="29">
        <v>100</v>
      </c>
      <c r="H264" s="31"/>
      <c r="I264" s="31"/>
      <c r="J264" s="31"/>
      <c r="K264" s="31"/>
      <c r="L264" s="22" t="str">
        <f t="shared" si="51"/>
        <v>-</v>
      </c>
      <c r="M264" s="31"/>
      <c r="N264" s="31"/>
      <c r="O264" s="22" t="str">
        <f t="shared" si="41"/>
        <v>-</v>
      </c>
      <c r="P264" s="31"/>
      <c r="Q264" s="31"/>
      <c r="R264" s="22" t="str">
        <f t="shared" si="42"/>
        <v>-</v>
      </c>
      <c r="S264" s="30">
        <v>6597388</v>
      </c>
      <c r="T264" s="31">
        <v>0</v>
      </c>
      <c r="U264" s="23" t="str">
        <f t="shared" si="43"/>
        <v>-</v>
      </c>
      <c r="V264" s="84">
        <v>5385759</v>
      </c>
      <c r="W264" s="83"/>
      <c r="X264" s="84">
        <v>5656062</v>
      </c>
      <c r="Y264" s="83"/>
      <c r="Z264" s="84">
        <v>5924773</v>
      </c>
      <c r="AA264" s="24">
        <f t="shared" si="46"/>
        <v>4.7508496193995171</v>
      </c>
      <c r="AB264" s="64">
        <f t="shared" si="69"/>
        <v>6477992.754102</v>
      </c>
      <c r="AC264" s="23">
        <f t="shared" si="44"/>
        <v>9.3374000000000024</v>
      </c>
    </row>
    <row r="265" spans="1:29">
      <c r="A265" s="25"/>
      <c r="B265" s="25"/>
      <c r="C265" s="25"/>
      <c r="D265" s="25"/>
      <c r="E265" s="26" t="s">
        <v>240</v>
      </c>
      <c r="F265" s="28"/>
      <c r="G265" s="32" t="s">
        <v>355</v>
      </c>
      <c r="H265" s="20">
        <f t="shared" ref="H265:AB265" si="70">H266</f>
        <v>98607429</v>
      </c>
      <c r="I265" s="20">
        <f t="shared" si="70"/>
        <v>75093524</v>
      </c>
      <c r="J265" s="20">
        <f t="shared" si="70"/>
        <v>102121704</v>
      </c>
      <c r="K265" s="20">
        <f t="shared" si="70"/>
        <v>103633653</v>
      </c>
      <c r="L265" s="22">
        <f t="shared" si="51"/>
        <v>38.006112218145461</v>
      </c>
      <c r="M265" s="20">
        <f t="shared" si="70"/>
        <v>110060288</v>
      </c>
      <c r="N265" s="20">
        <f t="shared" si="70"/>
        <v>82154363</v>
      </c>
      <c r="O265" s="22">
        <f t="shared" si="41"/>
        <v>-20.72617280025824</v>
      </c>
      <c r="P265" s="20">
        <f t="shared" si="70"/>
        <v>128643619</v>
      </c>
      <c r="Q265" s="20">
        <f t="shared" si="70"/>
        <v>112170117</v>
      </c>
      <c r="R265" s="22">
        <f t="shared" si="42"/>
        <v>36.535800295840659</v>
      </c>
      <c r="S265" s="20">
        <f t="shared" si="70"/>
        <v>141565995</v>
      </c>
      <c r="T265" s="20">
        <f t="shared" si="70"/>
        <v>57305338</v>
      </c>
      <c r="U265" s="23">
        <f t="shared" si="43"/>
        <v>26.206514521153608</v>
      </c>
      <c r="V265" s="79">
        <v>154576463</v>
      </c>
      <c r="W265" s="80">
        <v>9.1903906725622875</v>
      </c>
      <c r="X265" s="79">
        <v>147074017.38585317</v>
      </c>
      <c r="Y265" s="80">
        <v>-4.8535498021757775</v>
      </c>
      <c r="Z265" s="79">
        <v>158485801.22297782</v>
      </c>
      <c r="AA265" s="24">
        <f t="shared" si="46"/>
        <v>7.7592113413108734</v>
      </c>
      <c r="AB265" s="63">
        <f t="shared" si="70"/>
        <v>173284254.42637214</v>
      </c>
      <c r="AC265" s="23">
        <f t="shared" si="44"/>
        <v>9.3373999999999882</v>
      </c>
    </row>
    <row r="266" spans="1:29">
      <c r="A266" s="25"/>
      <c r="B266" s="25"/>
      <c r="C266" s="25"/>
      <c r="D266" s="25"/>
      <c r="E266" s="25"/>
      <c r="F266" s="28" t="s">
        <v>659</v>
      </c>
      <c r="G266" s="29">
        <v>134</v>
      </c>
      <c r="H266" s="30">
        <v>98607429</v>
      </c>
      <c r="I266" s="30">
        <v>75093524</v>
      </c>
      <c r="J266" s="30">
        <v>102121704</v>
      </c>
      <c r="K266" s="30">
        <v>103633653</v>
      </c>
      <c r="L266" s="22">
        <f t="shared" si="51"/>
        <v>38.006112218145461</v>
      </c>
      <c r="M266" s="30">
        <v>110060288</v>
      </c>
      <c r="N266" s="30">
        <v>82154363</v>
      </c>
      <c r="O266" s="22">
        <f t="shared" si="41"/>
        <v>-20.72617280025824</v>
      </c>
      <c r="P266" s="30">
        <v>128643619</v>
      </c>
      <c r="Q266" s="30">
        <v>112170117</v>
      </c>
      <c r="R266" s="22">
        <f t="shared" si="42"/>
        <v>36.535800295840659</v>
      </c>
      <c r="S266" s="30">
        <v>141565995</v>
      </c>
      <c r="T266" s="30">
        <v>57305338</v>
      </c>
      <c r="U266" s="23">
        <f t="shared" si="43"/>
        <v>26.206514521153608</v>
      </c>
      <c r="V266" s="95">
        <v>154576463</v>
      </c>
      <c r="W266" s="72">
        <v>-6.6872440869449576</v>
      </c>
      <c r="X266" s="71">
        <v>147074017.38585317</v>
      </c>
      <c r="Y266" s="72">
        <v>11.336097262929727</v>
      </c>
      <c r="Z266" s="71">
        <v>158485801.22297782</v>
      </c>
      <c r="AA266" s="24">
        <f t="shared" si="46"/>
        <v>7.7592113413108734</v>
      </c>
      <c r="AB266" s="64">
        <f>Z266*$AB$3*$AB$4</f>
        <v>173284254.42637214</v>
      </c>
      <c r="AC266" s="23">
        <f t="shared" si="44"/>
        <v>9.3373999999999882</v>
      </c>
    </row>
    <row r="267" spans="1:29" ht="20.100000000000001" customHeight="1">
      <c r="A267" s="25"/>
      <c r="B267" s="26" t="s">
        <v>241</v>
      </c>
      <c r="C267" s="26"/>
      <c r="D267" s="26"/>
      <c r="E267" s="26"/>
      <c r="F267" s="28"/>
      <c r="G267" s="32" t="s">
        <v>355</v>
      </c>
      <c r="H267" s="20">
        <f t="shared" ref="H267:AB267" si="71">H268+H364+H478+H495</f>
        <v>147424853</v>
      </c>
      <c r="I267" s="20">
        <f t="shared" si="71"/>
        <v>246768017</v>
      </c>
      <c r="J267" s="20">
        <f t="shared" si="71"/>
        <v>375051629</v>
      </c>
      <c r="K267" s="20">
        <f t="shared" si="71"/>
        <v>280852317</v>
      </c>
      <c r="L267" s="22">
        <f t="shared" si="51"/>
        <v>13.812284271830904</v>
      </c>
      <c r="M267" s="20">
        <f t="shared" si="71"/>
        <v>206176565</v>
      </c>
      <c r="N267" s="20">
        <f t="shared" si="71"/>
        <v>346584910</v>
      </c>
      <c r="O267" s="22">
        <f t="shared" si="41"/>
        <v>23.404682468758125</v>
      </c>
      <c r="P267" s="20">
        <f t="shared" si="71"/>
        <v>328429629</v>
      </c>
      <c r="Q267" s="20">
        <f t="shared" si="71"/>
        <v>383423085</v>
      </c>
      <c r="R267" s="22">
        <f t="shared" si="42"/>
        <v>10.628903318381646</v>
      </c>
      <c r="S267" s="20">
        <f t="shared" si="71"/>
        <v>447682691</v>
      </c>
      <c r="T267" s="20">
        <f t="shared" si="71"/>
        <v>100970483</v>
      </c>
      <c r="U267" s="23">
        <f t="shared" si="43"/>
        <v>16.759451507725458</v>
      </c>
      <c r="V267" s="79">
        <v>217850461.02909058</v>
      </c>
      <c r="W267" s="79" t="e">
        <v>#VALUE!</v>
      </c>
      <c r="X267" s="79">
        <v>238443399.92281032</v>
      </c>
      <c r="Y267" s="79" t="e">
        <v>#VALUE!</v>
      </c>
      <c r="Z267" s="79">
        <v>261181827.50407934</v>
      </c>
      <c r="AA267" s="24">
        <f t="shared" si="46"/>
        <v>9.5361950000000064</v>
      </c>
      <c r="AB267" s="63">
        <f t="shared" si="71"/>
        <v>284397370.13017732</v>
      </c>
      <c r="AC267" s="23">
        <f t="shared" si="44"/>
        <v>8.8886515757821627</v>
      </c>
    </row>
    <row r="268" spans="1:29">
      <c r="A268" s="25"/>
      <c r="B268" s="25"/>
      <c r="C268" s="26" t="s">
        <v>35</v>
      </c>
      <c r="D268" s="26"/>
      <c r="E268" s="26"/>
      <c r="F268" s="28"/>
      <c r="G268" s="32" t="s">
        <v>355</v>
      </c>
      <c r="H268" s="20">
        <f t="shared" ref="H268:AB268" si="72">H269+H301+H308+H361</f>
        <v>16368991</v>
      </c>
      <c r="I268" s="20">
        <f t="shared" si="72"/>
        <v>23965122</v>
      </c>
      <c r="J268" s="20">
        <f t="shared" si="72"/>
        <v>26988005</v>
      </c>
      <c r="K268" s="20">
        <f t="shared" si="72"/>
        <v>27130055</v>
      </c>
      <c r="L268" s="22">
        <f t="shared" si="51"/>
        <v>13.20641305310275</v>
      </c>
      <c r="M268" s="20">
        <f t="shared" si="72"/>
        <v>22252334</v>
      </c>
      <c r="N268" s="20">
        <f t="shared" si="72"/>
        <v>23792631</v>
      </c>
      <c r="O268" s="22">
        <f t="shared" ref="O268:O332" si="73">IFERROR(N268/K268*100-100,"-")</f>
        <v>-12.301574766435238</v>
      </c>
      <c r="P268" s="20">
        <f t="shared" si="72"/>
        <v>25788332</v>
      </c>
      <c r="Q268" s="20">
        <f t="shared" si="72"/>
        <v>24423758</v>
      </c>
      <c r="R268" s="22">
        <f t="shared" ref="R268:R332" si="74">IFERROR(Q268/N268*100-100,"-")</f>
        <v>2.6526154253390501</v>
      </c>
      <c r="S268" s="20">
        <f t="shared" si="72"/>
        <v>29519621</v>
      </c>
      <c r="T268" s="20">
        <f t="shared" si="72"/>
        <v>8345814</v>
      </c>
      <c r="U268" s="23">
        <f t="shared" ref="U268:U332" si="75">IFERROR(S268/Q268*100-100,"-")</f>
        <v>20.864369029532639</v>
      </c>
      <c r="V268" s="79">
        <v>32947578</v>
      </c>
      <c r="W268" s="79" t="e">
        <v>#VALUE!</v>
      </c>
      <c r="X268" s="79">
        <v>36161637.956156157</v>
      </c>
      <c r="Y268" s="79" t="e">
        <v>#VALUE!</v>
      </c>
      <c r="Z268" s="79">
        <v>39610082.266849235</v>
      </c>
      <c r="AA268" s="24">
        <f t="shared" ref="AA268:AA332" si="76">IFERROR(Z268/X268*100-100,"-")</f>
        <v>9.5361950000000206</v>
      </c>
      <c r="AB268" s="63">
        <f t="shared" si="72"/>
        <v>42172931.189349674</v>
      </c>
      <c r="AC268" s="23">
        <f t="shared" ref="AC268:AC332" si="77">IFERROR(AB268/Z268*100-100,"-")</f>
        <v>6.4701933846912425</v>
      </c>
    </row>
    <row r="269" spans="1:29">
      <c r="A269" s="25"/>
      <c r="B269" s="25"/>
      <c r="C269" s="25"/>
      <c r="D269" s="26" t="s">
        <v>363</v>
      </c>
      <c r="E269" s="26"/>
      <c r="F269" s="28"/>
      <c r="G269" s="32" t="s">
        <v>355</v>
      </c>
      <c r="H269" s="20">
        <f t="shared" ref="H269:AB269" si="78">H270+H294+H298</f>
        <v>13397258</v>
      </c>
      <c r="I269" s="20">
        <f t="shared" si="78"/>
        <v>20288769</v>
      </c>
      <c r="J269" s="20">
        <f t="shared" si="78"/>
        <v>24417367</v>
      </c>
      <c r="K269" s="20">
        <f t="shared" si="78"/>
        <v>22991336</v>
      </c>
      <c r="L269" s="22">
        <f t="shared" si="51"/>
        <v>13.320507518223508</v>
      </c>
      <c r="M269" s="20">
        <f t="shared" si="78"/>
        <v>18362791</v>
      </c>
      <c r="N269" s="20">
        <f t="shared" si="78"/>
        <v>19901098</v>
      </c>
      <c r="O269" s="22">
        <f t="shared" si="73"/>
        <v>-13.440880512554827</v>
      </c>
      <c r="P269" s="20">
        <f t="shared" si="78"/>
        <v>23011453</v>
      </c>
      <c r="Q269" s="20">
        <f t="shared" si="78"/>
        <v>19904358</v>
      </c>
      <c r="R269" s="22">
        <f t="shared" si="74"/>
        <v>1.6381005711352259E-2</v>
      </c>
      <c r="S269" s="20">
        <f t="shared" si="78"/>
        <v>26353878</v>
      </c>
      <c r="T269" s="20">
        <f t="shared" si="78"/>
        <v>7025236</v>
      </c>
      <c r="U269" s="23">
        <f t="shared" si="75"/>
        <v>32.402552245091243</v>
      </c>
      <c r="V269" s="79">
        <v>29434330</v>
      </c>
      <c r="W269" s="79" t="e">
        <v>#VALUE!</v>
      </c>
      <c r="X269" s="79">
        <v>32305670.084217597</v>
      </c>
      <c r="Y269" s="79">
        <v>126.81593599999988</v>
      </c>
      <c r="Z269" s="79">
        <v>35386401.77950526</v>
      </c>
      <c r="AA269" s="24">
        <f t="shared" si="76"/>
        <v>9.5361950000000206</v>
      </c>
      <c r="AB269" s="63">
        <f t="shared" si="78"/>
        <v>37554868.760180444</v>
      </c>
      <c r="AC269" s="23">
        <f t="shared" si="77"/>
        <v>6.1279668788791497</v>
      </c>
    </row>
    <row r="270" spans="1:29">
      <c r="A270" s="25"/>
      <c r="B270" s="25"/>
      <c r="C270" s="25"/>
      <c r="D270" s="25"/>
      <c r="E270" s="26" t="s">
        <v>252</v>
      </c>
      <c r="F270" s="28"/>
      <c r="G270" s="32" t="s">
        <v>355</v>
      </c>
      <c r="H270" s="20">
        <f t="shared" ref="H270:AB270" si="79">SUM(H271:H293)</f>
        <v>9559639</v>
      </c>
      <c r="I270" s="20">
        <f t="shared" si="79"/>
        <v>15993672</v>
      </c>
      <c r="J270" s="20">
        <f t="shared" si="79"/>
        <v>14640072</v>
      </c>
      <c r="K270" s="20">
        <f t="shared" si="79"/>
        <v>16681195</v>
      </c>
      <c r="L270" s="22">
        <f t="shared" si="51"/>
        <v>4.2987188933223166</v>
      </c>
      <c r="M270" s="20">
        <f t="shared" si="79"/>
        <v>13685591</v>
      </c>
      <c r="N270" s="20">
        <f t="shared" si="79"/>
        <v>15655008</v>
      </c>
      <c r="O270" s="22">
        <f t="shared" si="73"/>
        <v>-6.1517595112340615</v>
      </c>
      <c r="P270" s="20">
        <f t="shared" si="79"/>
        <v>16888341</v>
      </c>
      <c r="Q270" s="20">
        <f t="shared" si="79"/>
        <v>16267670</v>
      </c>
      <c r="R270" s="22">
        <f t="shared" si="74"/>
        <v>3.9135208362717009</v>
      </c>
      <c r="S270" s="20">
        <f t="shared" si="79"/>
        <v>21977170</v>
      </c>
      <c r="T270" s="20">
        <f t="shared" si="79"/>
        <v>5837933</v>
      </c>
      <c r="U270" s="23">
        <f t="shared" si="75"/>
        <v>35.097220437837734</v>
      </c>
      <c r="V270" s="79">
        <v>25025622</v>
      </c>
      <c r="W270" s="79">
        <v>80.986941109789427</v>
      </c>
      <c r="X270" s="79">
        <v>27466889.444547836</v>
      </c>
      <c r="Y270" s="79">
        <v>87.795647999999943</v>
      </c>
      <c r="Z270" s="79">
        <v>30086185.58241434</v>
      </c>
      <c r="AA270" s="24">
        <f t="shared" si="76"/>
        <v>9.5361950000000206</v>
      </c>
      <c r="AB270" s="63">
        <f t="shared" si="79"/>
        <v>31759750.175902363</v>
      </c>
      <c r="AC270" s="23">
        <f t="shared" si="77"/>
        <v>5.5625682056094092</v>
      </c>
    </row>
    <row r="271" spans="1:29">
      <c r="A271" s="25"/>
      <c r="B271" s="25"/>
      <c r="C271" s="25"/>
      <c r="D271" s="25"/>
      <c r="E271" s="25"/>
      <c r="F271" s="28" t="s">
        <v>660</v>
      </c>
      <c r="G271" s="29">
        <v>120</v>
      </c>
      <c r="H271" s="30">
        <v>436520</v>
      </c>
      <c r="I271" s="30">
        <v>457058</v>
      </c>
      <c r="J271" s="30">
        <v>310722</v>
      </c>
      <c r="K271" s="30">
        <v>423756</v>
      </c>
      <c r="L271" s="22">
        <f t="shared" si="51"/>
        <v>-7.2861649943770885</v>
      </c>
      <c r="M271" s="30">
        <v>440320</v>
      </c>
      <c r="N271" s="30">
        <v>450524</v>
      </c>
      <c r="O271" s="22">
        <f t="shared" si="73"/>
        <v>6.3168427113716348</v>
      </c>
      <c r="P271" s="30">
        <v>445048</v>
      </c>
      <c r="Q271" s="30">
        <v>500526</v>
      </c>
      <c r="R271" s="22">
        <f t="shared" si="74"/>
        <v>11.098631815397184</v>
      </c>
      <c r="S271" s="30">
        <v>452730</v>
      </c>
      <c r="T271" s="30">
        <v>165868</v>
      </c>
      <c r="U271" s="23">
        <f t="shared" si="75"/>
        <v>-9.5491542896872517</v>
      </c>
      <c r="V271" s="94">
        <v>512932</v>
      </c>
      <c r="W271" s="24">
        <v>13.297550416362952</v>
      </c>
      <c r="X271" s="30">
        <v>562968.88591103989</v>
      </c>
      <c r="Y271" s="24">
        <v>9.7550719999999842</v>
      </c>
      <c r="Z271" s="30">
        <v>616654.69666084426</v>
      </c>
      <c r="AA271" s="24">
        <f t="shared" si="76"/>
        <v>9.5361950000000064</v>
      </c>
      <c r="AB271" s="64">
        <f t="shared" ref="AB271:AB293" si="80">Z271*$AB$3*$AB$4</f>
        <v>674234.21230685397</v>
      </c>
      <c r="AC271" s="23">
        <f t="shared" si="77"/>
        <v>9.3374000000000024</v>
      </c>
    </row>
    <row r="272" spans="1:29">
      <c r="A272" s="25"/>
      <c r="B272" s="25"/>
      <c r="C272" s="25"/>
      <c r="D272" s="25"/>
      <c r="E272" s="25"/>
      <c r="F272" s="28" t="s">
        <v>661</v>
      </c>
      <c r="G272" s="29">
        <v>120</v>
      </c>
      <c r="H272" s="30">
        <v>2062699</v>
      </c>
      <c r="I272" s="30">
        <v>10031383</v>
      </c>
      <c r="J272" s="30">
        <v>2546225</v>
      </c>
      <c r="K272" s="30">
        <v>8720467</v>
      </c>
      <c r="L272" s="22">
        <f t="shared" si="51"/>
        <v>-13.068148230408511</v>
      </c>
      <c r="M272" s="30">
        <v>4331230</v>
      </c>
      <c r="N272" s="30">
        <v>7167806</v>
      </c>
      <c r="O272" s="22">
        <f t="shared" si="73"/>
        <v>-17.804791876398369</v>
      </c>
      <c r="P272" s="30">
        <v>4529425</v>
      </c>
      <c r="Q272" s="30">
        <v>9301896</v>
      </c>
      <c r="R272" s="22">
        <f t="shared" si="74"/>
        <v>29.773266742989421</v>
      </c>
      <c r="S272" s="30">
        <v>5894842</v>
      </c>
      <c r="T272" s="30">
        <v>3261793</v>
      </c>
      <c r="U272" s="23">
        <f t="shared" si="75"/>
        <v>-36.62752195896406</v>
      </c>
      <c r="V272" s="94">
        <v>7035776</v>
      </c>
      <c r="W272" s="24">
        <v>19.354785081601847</v>
      </c>
      <c r="X272" s="30">
        <v>7722121.0145587204</v>
      </c>
      <c r="Y272" s="24">
        <v>9.7550720000000126</v>
      </c>
      <c r="Z272" s="30">
        <v>8458517.5326430202</v>
      </c>
      <c r="AA272" s="24">
        <f t="shared" si="76"/>
        <v>9.5361950000000206</v>
      </c>
      <c r="AB272" s="64">
        <f t="shared" si="80"/>
        <v>9248323.1487360299</v>
      </c>
      <c r="AC272" s="23">
        <f t="shared" si="77"/>
        <v>9.3374000000000024</v>
      </c>
    </row>
    <row r="273" spans="1:29">
      <c r="A273" s="25"/>
      <c r="B273" s="25"/>
      <c r="C273" s="25"/>
      <c r="D273" s="25"/>
      <c r="E273" s="25"/>
      <c r="F273" s="28" t="s">
        <v>661</v>
      </c>
      <c r="G273" s="29">
        <v>220</v>
      </c>
      <c r="H273" s="30">
        <v>1453500</v>
      </c>
      <c r="I273" s="30">
        <v>622795</v>
      </c>
      <c r="J273" s="30">
        <v>3448400</v>
      </c>
      <c r="K273" s="30">
        <v>926790</v>
      </c>
      <c r="L273" s="22">
        <f t="shared" si="51"/>
        <v>48.811406642635205</v>
      </c>
      <c r="M273" s="30">
        <v>2649397</v>
      </c>
      <c r="N273" s="30">
        <v>387989</v>
      </c>
      <c r="O273" s="22">
        <f t="shared" si="73"/>
        <v>-58.136255246603866</v>
      </c>
      <c r="P273" s="30">
        <v>3777833</v>
      </c>
      <c r="Q273" s="30">
        <v>740970</v>
      </c>
      <c r="R273" s="22">
        <f t="shared" si="74"/>
        <v>90.97706378273611</v>
      </c>
      <c r="S273" s="30">
        <v>6734098</v>
      </c>
      <c r="T273" s="30">
        <v>327957</v>
      </c>
      <c r="U273" s="23">
        <f t="shared" si="75"/>
        <v>808.82194960659672</v>
      </c>
      <c r="V273" s="94">
        <v>7418411</v>
      </c>
      <c r="W273" s="24">
        <v>10.161910325629364</v>
      </c>
      <c r="X273" s="30">
        <v>8142082.3343059197</v>
      </c>
      <c r="Y273" s="24">
        <v>9.7550719999999842</v>
      </c>
      <c r="Z273" s="30">
        <v>8918527.1827658843</v>
      </c>
      <c r="AA273" s="24">
        <f t="shared" si="76"/>
        <v>9.5361950000000064</v>
      </c>
      <c r="AB273" s="64">
        <f t="shared" si="80"/>
        <v>9751285.7399294656</v>
      </c>
      <c r="AC273" s="23">
        <f t="shared" si="77"/>
        <v>9.3373999999999882</v>
      </c>
    </row>
    <row r="274" spans="1:29">
      <c r="A274" s="25"/>
      <c r="B274" s="25"/>
      <c r="C274" s="25"/>
      <c r="D274" s="25"/>
      <c r="E274" s="25"/>
      <c r="F274" s="28" t="s">
        <v>662</v>
      </c>
      <c r="G274" s="29">
        <v>120</v>
      </c>
      <c r="H274" s="30">
        <v>4000000</v>
      </c>
      <c r="I274" s="31">
        <v>0</v>
      </c>
      <c r="J274" s="30">
        <v>4000000</v>
      </c>
      <c r="K274" s="31">
        <v>0</v>
      </c>
      <c r="L274" s="22" t="str">
        <f t="shared" si="51"/>
        <v>-</v>
      </c>
      <c r="M274" s="31"/>
      <c r="N274" s="31"/>
      <c r="O274" s="22" t="str">
        <f t="shared" si="73"/>
        <v>-</v>
      </c>
      <c r="P274" s="31"/>
      <c r="Q274" s="31"/>
      <c r="R274" s="22" t="str">
        <f t="shared" si="74"/>
        <v>-</v>
      </c>
      <c r="S274" s="31"/>
      <c r="T274" s="31"/>
      <c r="U274" s="23" t="str">
        <f t="shared" si="75"/>
        <v>-</v>
      </c>
      <c r="V274" s="30">
        <v>0</v>
      </c>
      <c r="W274" s="24" t="s">
        <v>1226</v>
      </c>
      <c r="X274" s="30">
        <v>0</v>
      </c>
      <c r="Y274" s="24" t="s">
        <v>1226</v>
      </c>
      <c r="Z274" s="30">
        <v>0</v>
      </c>
      <c r="AA274" s="24" t="str">
        <f t="shared" si="76"/>
        <v>-</v>
      </c>
      <c r="AB274" s="64">
        <f t="shared" si="80"/>
        <v>0</v>
      </c>
      <c r="AC274" s="23" t="str">
        <f t="shared" si="77"/>
        <v>-</v>
      </c>
    </row>
    <row r="275" spans="1:29">
      <c r="A275" s="25"/>
      <c r="B275" s="25"/>
      <c r="C275" s="25"/>
      <c r="D275" s="25"/>
      <c r="E275" s="25"/>
      <c r="F275" s="28" t="s">
        <v>663</v>
      </c>
      <c r="G275" s="29">
        <v>100</v>
      </c>
      <c r="H275" s="31"/>
      <c r="I275" s="31"/>
      <c r="J275" s="31"/>
      <c r="K275" s="31"/>
      <c r="L275" s="22" t="str">
        <f t="shared" si="51"/>
        <v>-</v>
      </c>
      <c r="M275" s="31"/>
      <c r="N275" s="31"/>
      <c r="O275" s="22" t="str">
        <f t="shared" si="73"/>
        <v>-</v>
      </c>
      <c r="P275" s="31">
        <v>0</v>
      </c>
      <c r="Q275" s="30">
        <v>1529</v>
      </c>
      <c r="R275" s="22" t="str">
        <f t="shared" si="74"/>
        <v>-</v>
      </c>
      <c r="S275" s="31"/>
      <c r="T275" s="31"/>
      <c r="U275" s="23">
        <f t="shared" si="75"/>
        <v>-100</v>
      </c>
      <c r="V275" s="30">
        <v>0</v>
      </c>
      <c r="W275" s="24" t="s">
        <v>1226</v>
      </c>
      <c r="X275" s="30">
        <v>0</v>
      </c>
      <c r="Y275" s="24" t="s">
        <v>1226</v>
      </c>
      <c r="Z275" s="30">
        <v>0</v>
      </c>
      <c r="AA275" s="24" t="str">
        <f t="shared" si="76"/>
        <v>-</v>
      </c>
      <c r="AB275" s="64">
        <f t="shared" si="80"/>
        <v>0</v>
      </c>
      <c r="AC275" s="23" t="str">
        <f t="shared" si="77"/>
        <v>-</v>
      </c>
    </row>
    <row r="276" spans="1:29">
      <c r="A276" s="25"/>
      <c r="B276" s="25"/>
      <c r="C276" s="25"/>
      <c r="D276" s="25"/>
      <c r="E276" s="25"/>
      <c r="F276" s="28" t="s">
        <v>663</v>
      </c>
      <c r="G276" s="96">
        <v>171</v>
      </c>
      <c r="H276" s="94">
        <v>290520</v>
      </c>
      <c r="I276" s="94">
        <v>194290</v>
      </c>
      <c r="J276" s="94">
        <v>222118</v>
      </c>
      <c r="K276" s="94">
        <v>265153</v>
      </c>
      <c r="L276" s="97">
        <f t="shared" si="51"/>
        <v>36.472798394153074</v>
      </c>
      <c r="M276" s="94">
        <v>350056</v>
      </c>
      <c r="N276" s="94">
        <v>41303</v>
      </c>
      <c r="O276" s="97">
        <f t="shared" si="73"/>
        <v>-84.422955802876075</v>
      </c>
      <c r="P276" s="94">
        <v>212393</v>
      </c>
      <c r="Q276" s="98">
        <v>0</v>
      </c>
      <c r="R276" s="97">
        <f t="shared" si="74"/>
        <v>-100</v>
      </c>
      <c r="S276" s="94">
        <v>200000</v>
      </c>
      <c r="T276" s="98">
        <v>200</v>
      </c>
      <c r="U276" s="99" t="str">
        <f t="shared" si="75"/>
        <v>-</v>
      </c>
      <c r="V276" s="94">
        <v>330000</v>
      </c>
      <c r="W276" s="24">
        <v>65</v>
      </c>
      <c r="X276" s="30">
        <v>362191.73759999993</v>
      </c>
      <c r="Y276" s="24">
        <v>9.7550719999999842</v>
      </c>
      <c r="Z276" s="30">
        <v>396731.0479714243</v>
      </c>
      <c r="AA276" s="24">
        <f t="shared" si="76"/>
        <v>9.5361950000000064</v>
      </c>
      <c r="AB276" s="64">
        <f t="shared" si="80"/>
        <v>433775.41284470807</v>
      </c>
      <c r="AC276" s="23">
        <f t="shared" si="77"/>
        <v>9.3374000000000024</v>
      </c>
    </row>
    <row r="277" spans="1:29">
      <c r="A277" s="25"/>
      <c r="B277" s="25"/>
      <c r="C277" s="25"/>
      <c r="D277" s="25"/>
      <c r="E277" s="25"/>
      <c r="F277" s="28" t="s">
        <v>664</v>
      </c>
      <c r="G277" s="29">
        <v>100</v>
      </c>
      <c r="H277" s="31"/>
      <c r="I277" s="31"/>
      <c r="J277" s="31"/>
      <c r="K277" s="31"/>
      <c r="L277" s="22" t="str">
        <f t="shared" ref="L277:L341" si="81">IFERROR(K277/I277*100-100,"-")</f>
        <v>-</v>
      </c>
      <c r="M277" s="31">
        <v>0</v>
      </c>
      <c r="N277" s="30">
        <v>28509</v>
      </c>
      <c r="O277" s="22" t="str">
        <f t="shared" si="73"/>
        <v>-</v>
      </c>
      <c r="P277" s="31">
        <v>0</v>
      </c>
      <c r="Q277" s="30">
        <v>34417</v>
      </c>
      <c r="R277" s="22">
        <f t="shared" si="74"/>
        <v>20.723280367603209</v>
      </c>
      <c r="S277" s="31">
        <v>0</v>
      </c>
      <c r="T277" s="31">
        <v>828</v>
      </c>
      <c r="U277" s="23">
        <f t="shared" si="75"/>
        <v>-100</v>
      </c>
      <c r="V277" s="30">
        <v>0</v>
      </c>
      <c r="W277" s="24" t="s">
        <v>1226</v>
      </c>
      <c r="X277" s="30">
        <v>0</v>
      </c>
      <c r="Y277" s="24" t="s">
        <v>1226</v>
      </c>
      <c r="Z277" s="30">
        <v>0</v>
      </c>
      <c r="AA277" s="24" t="str">
        <f t="shared" si="76"/>
        <v>-</v>
      </c>
      <c r="AB277" s="64">
        <f t="shared" si="80"/>
        <v>0</v>
      </c>
      <c r="AC277" s="23" t="str">
        <f t="shared" si="77"/>
        <v>-</v>
      </c>
    </row>
    <row r="278" spans="1:29">
      <c r="A278" s="25"/>
      <c r="B278" s="25"/>
      <c r="C278" s="25"/>
      <c r="D278" s="25"/>
      <c r="E278" s="25"/>
      <c r="F278" s="28" t="s">
        <v>664</v>
      </c>
      <c r="G278" s="96">
        <v>171</v>
      </c>
      <c r="H278" s="94">
        <v>1400</v>
      </c>
      <c r="I278" s="94">
        <v>91822</v>
      </c>
      <c r="J278" s="94">
        <v>66807</v>
      </c>
      <c r="K278" s="94">
        <v>90726</v>
      </c>
      <c r="L278" s="97">
        <f t="shared" si="81"/>
        <v>-1.1936137309141515</v>
      </c>
      <c r="M278" s="94">
        <v>96517</v>
      </c>
      <c r="N278" s="98">
        <v>0</v>
      </c>
      <c r="O278" s="97">
        <f t="shared" si="73"/>
        <v>-100</v>
      </c>
      <c r="P278" s="94">
        <v>96517</v>
      </c>
      <c r="Q278" s="98">
        <v>0</v>
      </c>
      <c r="R278" s="97" t="str">
        <f t="shared" si="74"/>
        <v>-</v>
      </c>
      <c r="S278" s="94">
        <v>90000</v>
      </c>
      <c r="T278" s="98">
        <v>0</v>
      </c>
      <c r="U278" s="99" t="str">
        <f t="shared" si="75"/>
        <v>-</v>
      </c>
      <c r="V278" s="94">
        <v>120000</v>
      </c>
      <c r="W278" s="24">
        <v>33.333333333333314</v>
      </c>
      <c r="X278" s="30">
        <v>131706.0864</v>
      </c>
      <c r="Y278" s="24">
        <v>9.7550720000000126</v>
      </c>
      <c r="Z278" s="30">
        <v>144265.83562597251</v>
      </c>
      <c r="AA278" s="24">
        <f t="shared" si="76"/>
        <v>9.5361950000000206</v>
      </c>
      <c r="AB278" s="64">
        <f t="shared" si="80"/>
        <v>157736.51376171206</v>
      </c>
      <c r="AC278" s="23">
        <f t="shared" si="77"/>
        <v>9.3374000000000024</v>
      </c>
    </row>
    <row r="279" spans="1:29">
      <c r="A279" s="25"/>
      <c r="B279" s="25"/>
      <c r="C279" s="25"/>
      <c r="D279" s="25"/>
      <c r="E279" s="25"/>
      <c r="F279" s="28" t="s">
        <v>665</v>
      </c>
      <c r="G279" s="29">
        <v>120</v>
      </c>
      <c r="H279" s="31">
        <v>0</v>
      </c>
      <c r="I279" s="30">
        <v>1837</v>
      </c>
      <c r="J279" s="31">
        <v>0</v>
      </c>
      <c r="K279" s="30">
        <v>1451</v>
      </c>
      <c r="L279" s="22">
        <f t="shared" si="81"/>
        <v>-21.012520413718022</v>
      </c>
      <c r="M279" s="31"/>
      <c r="N279" s="31"/>
      <c r="O279" s="22">
        <f t="shared" si="73"/>
        <v>-100</v>
      </c>
      <c r="P279" s="31"/>
      <c r="Q279" s="31"/>
      <c r="R279" s="22" t="str">
        <f t="shared" si="74"/>
        <v>-</v>
      </c>
      <c r="S279" s="31"/>
      <c r="T279" s="31"/>
      <c r="U279" s="23" t="str">
        <f t="shared" si="75"/>
        <v>-</v>
      </c>
      <c r="V279" s="30">
        <v>0</v>
      </c>
      <c r="W279" s="24" t="s">
        <v>1226</v>
      </c>
      <c r="X279" s="30">
        <v>0</v>
      </c>
      <c r="Y279" s="24" t="s">
        <v>1226</v>
      </c>
      <c r="Z279" s="30">
        <v>0</v>
      </c>
      <c r="AA279" s="24" t="str">
        <f t="shared" si="76"/>
        <v>-</v>
      </c>
      <c r="AB279" s="64">
        <f t="shared" si="80"/>
        <v>0</v>
      </c>
      <c r="AC279" s="23" t="str">
        <f t="shared" si="77"/>
        <v>-</v>
      </c>
    </row>
    <row r="280" spans="1:29">
      <c r="A280" s="25"/>
      <c r="B280" s="25"/>
      <c r="C280" s="25"/>
      <c r="D280" s="25"/>
      <c r="E280" s="25"/>
      <c r="F280" s="28" t="s">
        <v>666</v>
      </c>
      <c r="G280" s="29">
        <v>120</v>
      </c>
      <c r="H280" s="31">
        <v>0</v>
      </c>
      <c r="I280" s="30">
        <v>1059</v>
      </c>
      <c r="J280" s="31">
        <v>0</v>
      </c>
      <c r="K280" s="30">
        <v>2117</v>
      </c>
      <c r="L280" s="22">
        <f t="shared" si="81"/>
        <v>99.90557129367329</v>
      </c>
      <c r="M280" s="31"/>
      <c r="N280" s="31"/>
      <c r="O280" s="22">
        <f t="shared" si="73"/>
        <v>-100</v>
      </c>
      <c r="P280" s="31"/>
      <c r="Q280" s="31"/>
      <c r="R280" s="22" t="str">
        <f t="shared" si="74"/>
        <v>-</v>
      </c>
      <c r="S280" s="31"/>
      <c r="T280" s="31"/>
      <c r="U280" s="23" t="str">
        <f t="shared" si="75"/>
        <v>-</v>
      </c>
      <c r="V280" s="30">
        <v>0</v>
      </c>
      <c r="W280" s="24" t="s">
        <v>1226</v>
      </c>
      <c r="X280" s="30">
        <v>0</v>
      </c>
      <c r="Y280" s="24" t="s">
        <v>1226</v>
      </c>
      <c r="Z280" s="30">
        <v>0</v>
      </c>
      <c r="AA280" s="24" t="str">
        <f t="shared" si="76"/>
        <v>-</v>
      </c>
      <c r="AB280" s="64">
        <f t="shared" si="80"/>
        <v>0</v>
      </c>
      <c r="AC280" s="23" t="str">
        <f t="shared" si="77"/>
        <v>-</v>
      </c>
    </row>
    <row r="281" spans="1:29">
      <c r="A281" s="25"/>
      <c r="B281" s="25"/>
      <c r="C281" s="25"/>
      <c r="D281" s="25"/>
      <c r="E281" s="25"/>
      <c r="F281" s="28" t="s">
        <v>667</v>
      </c>
      <c r="G281" s="29">
        <v>100</v>
      </c>
      <c r="H281" s="31"/>
      <c r="I281" s="31"/>
      <c r="J281" s="31"/>
      <c r="K281" s="31"/>
      <c r="L281" s="22" t="str">
        <f t="shared" si="81"/>
        <v>-</v>
      </c>
      <c r="M281" s="31"/>
      <c r="N281" s="31"/>
      <c r="O281" s="22" t="str">
        <f t="shared" si="73"/>
        <v>-</v>
      </c>
      <c r="P281" s="31">
        <v>0</v>
      </c>
      <c r="Q281" s="30">
        <v>12703</v>
      </c>
      <c r="R281" s="22" t="str">
        <f t="shared" si="74"/>
        <v>-</v>
      </c>
      <c r="S281" s="31"/>
      <c r="T281" s="31"/>
      <c r="U281" s="23">
        <f t="shared" si="75"/>
        <v>-100</v>
      </c>
      <c r="V281" s="30">
        <v>0</v>
      </c>
      <c r="W281" s="24" t="s">
        <v>1226</v>
      </c>
      <c r="X281" s="30">
        <v>0</v>
      </c>
      <c r="Y281" s="24" t="s">
        <v>1226</v>
      </c>
      <c r="Z281" s="30">
        <v>0</v>
      </c>
      <c r="AA281" s="24" t="str">
        <f t="shared" si="76"/>
        <v>-</v>
      </c>
      <c r="AB281" s="64">
        <f t="shared" si="80"/>
        <v>0</v>
      </c>
      <c r="AC281" s="23" t="str">
        <f t="shared" si="77"/>
        <v>-</v>
      </c>
    </row>
    <row r="282" spans="1:29">
      <c r="A282" s="25"/>
      <c r="B282" s="25"/>
      <c r="C282" s="25"/>
      <c r="D282" s="25"/>
      <c r="E282" s="25"/>
      <c r="F282" s="28" t="s">
        <v>667</v>
      </c>
      <c r="G282" s="29">
        <v>120</v>
      </c>
      <c r="H282" s="31">
        <v>0</v>
      </c>
      <c r="I282" s="30">
        <v>11645</v>
      </c>
      <c r="J282" s="31">
        <v>0</v>
      </c>
      <c r="K282" s="30">
        <v>10586</v>
      </c>
      <c r="L282" s="22">
        <f t="shared" si="81"/>
        <v>-9.0940317732932527</v>
      </c>
      <c r="M282" s="31">
        <v>0</v>
      </c>
      <c r="N282" s="30">
        <v>12703</v>
      </c>
      <c r="O282" s="22">
        <f t="shared" si="73"/>
        <v>19.998110712261479</v>
      </c>
      <c r="P282" s="31"/>
      <c r="Q282" s="31"/>
      <c r="R282" s="22">
        <f t="shared" si="74"/>
        <v>-100</v>
      </c>
      <c r="S282" s="31">
        <v>0</v>
      </c>
      <c r="T282" s="30">
        <v>4234</v>
      </c>
      <c r="U282" s="23" t="str">
        <f t="shared" si="75"/>
        <v>-</v>
      </c>
      <c r="V282" s="30">
        <v>0</v>
      </c>
      <c r="W282" s="24" t="s">
        <v>1226</v>
      </c>
      <c r="X282" s="30">
        <v>0</v>
      </c>
      <c r="Y282" s="24" t="s">
        <v>1226</v>
      </c>
      <c r="Z282" s="30">
        <v>0</v>
      </c>
      <c r="AA282" s="24" t="str">
        <f t="shared" si="76"/>
        <v>-</v>
      </c>
      <c r="AB282" s="64">
        <f t="shared" si="80"/>
        <v>0</v>
      </c>
      <c r="AC282" s="23" t="str">
        <f t="shared" si="77"/>
        <v>-</v>
      </c>
    </row>
    <row r="283" spans="1:29">
      <c r="A283" s="25"/>
      <c r="B283" s="25"/>
      <c r="C283" s="25"/>
      <c r="D283" s="25"/>
      <c r="E283" s="25"/>
      <c r="F283" s="28" t="s">
        <v>668</v>
      </c>
      <c r="G283" s="29">
        <v>100</v>
      </c>
      <c r="H283" s="31"/>
      <c r="I283" s="31"/>
      <c r="J283" s="31"/>
      <c r="K283" s="31"/>
      <c r="L283" s="22" t="str">
        <f t="shared" si="81"/>
        <v>-</v>
      </c>
      <c r="M283" s="31"/>
      <c r="N283" s="31"/>
      <c r="O283" s="22" t="str">
        <f t="shared" si="73"/>
        <v>-</v>
      </c>
      <c r="P283" s="31">
        <v>0</v>
      </c>
      <c r="Q283" s="30">
        <v>4771063</v>
      </c>
      <c r="R283" s="22" t="str">
        <f t="shared" si="74"/>
        <v>-</v>
      </c>
      <c r="S283" s="31"/>
      <c r="T283" s="31"/>
      <c r="U283" s="23">
        <f t="shared" si="75"/>
        <v>-100</v>
      </c>
      <c r="V283" s="30">
        <v>0</v>
      </c>
      <c r="W283" s="24" t="s">
        <v>1226</v>
      </c>
      <c r="X283" s="30">
        <v>0</v>
      </c>
      <c r="Y283" s="24" t="s">
        <v>1226</v>
      </c>
      <c r="Z283" s="30">
        <v>0</v>
      </c>
      <c r="AA283" s="24" t="str">
        <f t="shared" si="76"/>
        <v>-</v>
      </c>
      <c r="AB283" s="64">
        <f t="shared" si="80"/>
        <v>0</v>
      </c>
      <c r="AC283" s="23" t="str">
        <f t="shared" si="77"/>
        <v>-</v>
      </c>
    </row>
    <row r="284" spans="1:29">
      <c r="A284" s="25"/>
      <c r="B284" s="25"/>
      <c r="C284" s="25"/>
      <c r="D284" s="25"/>
      <c r="E284" s="25"/>
      <c r="F284" s="28" t="s">
        <v>668</v>
      </c>
      <c r="G284" s="29">
        <v>120</v>
      </c>
      <c r="H284" s="31"/>
      <c r="I284" s="31"/>
      <c r="J284" s="31"/>
      <c r="K284" s="31"/>
      <c r="L284" s="22" t="str">
        <f t="shared" si="81"/>
        <v>-</v>
      </c>
      <c r="M284" s="31"/>
      <c r="N284" s="31"/>
      <c r="O284" s="22" t="str">
        <f t="shared" si="73"/>
        <v>-</v>
      </c>
      <c r="P284" s="30">
        <v>6298968</v>
      </c>
      <c r="Q284" s="31">
        <v>0</v>
      </c>
      <c r="R284" s="22" t="str">
        <f t="shared" si="74"/>
        <v>-</v>
      </c>
      <c r="S284" s="30">
        <v>6600000</v>
      </c>
      <c r="T284" s="30">
        <v>2019526</v>
      </c>
      <c r="U284" s="23" t="str">
        <f t="shared" si="75"/>
        <v>-</v>
      </c>
      <c r="V284" s="94">
        <v>7413509</v>
      </c>
      <c r="W284" s="24">
        <v>12.325893939393936</v>
      </c>
      <c r="X284" s="30">
        <v>8136702.1406764789</v>
      </c>
      <c r="Y284" s="24">
        <v>9.7550719999999842</v>
      </c>
      <c r="Z284" s="30">
        <v>8912633.923380563</v>
      </c>
      <c r="AA284" s="24">
        <f t="shared" si="76"/>
        <v>9.5361950000000064</v>
      </c>
      <c r="AB284" s="64">
        <f t="shared" si="80"/>
        <v>9744842.2033422999</v>
      </c>
      <c r="AC284" s="23">
        <f t="shared" si="77"/>
        <v>9.3374000000000024</v>
      </c>
    </row>
    <row r="285" spans="1:29">
      <c r="A285" s="25"/>
      <c r="B285" s="25"/>
      <c r="C285" s="25"/>
      <c r="D285" s="25"/>
      <c r="E285" s="25"/>
      <c r="F285" s="28" t="s">
        <v>669</v>
      </c>
      <c r="G285" s="29">
        <v>120</v>
      </c>
      <c r="H285" s="31">
        <v>0</v>
      </c>
      <c r="I285" s="30">
        <v>2136</v>
      </c>
      <c r="J285" s="31">
        <v>0</v>
      </c>
      <c r="K285" s="30">
        <v>127247</v>
      </c>
      <c r="L285" s="22">
        <f t="shared" si="81"/>
        <v>5857.2565543071159</v>
      </c>
      <c r="M285" s="31">
        <v>0</v>
      </c>
      <c r="N285" s="30">
        <v>4165921</v>
      </c>
      <c r="O285" s="22">
        <f t="shared" si="73"/>
        <v>3173.8854354130153</v>
      </c>
      <c r="P285" s="31"/>
      <c r="Q285" s="31"/>
      <c r="R285" s="22">
        <f t="shared" si="74"/>
        <v>-100</v>
      </c>
      <c r="S285" s="31"/>
      <c r="T285" s="31"/>
      <c r="U285" s="23" t="str">
        <f t="shared" si="75"/>
        <v>-</v>
      </c>
      <c r="V285" s="30">
        <v>0</v>
      </c>
      <c r="W285" s="24" t="s">
        <v>1226</v>
      </c>
      <c r="X285" s="30">
        <v>0</v>
      </c>
      <c r="Y285" s="24" t="s">
        <v>1226</v>
      </c>
      <c r="Z285" s="30">
        <v>0</v>
      </c>
      <c r="AA285" s="24" t="str">
        <f t="shared" si="76"/>
        <v>-</v>
      </c>
      <c r="AB285" s="64">
        <f t="shared" si="80"/>
        <v>0</v>
      </c>
      <c r="AC285" s="23" t="str">
        <f t="shared" si="77"/>
        <v>-</v>
      </c>
    </row>
    <row r="286" spans="1:29">
      <c r="A286" s="25"/>
      <c r="B286" s="25"/>
      <c r="C286" s="25"/>
      <c r="D286" s="25"/>
      <c r="E286" s="25"/>
      <c r="F286" s="28" t="s">
        <v>669</v>
      </c>
      <c r="G286" s="29">
        <v>220</v>
      </c>
      <c r="H286" s="30">
        <v>1315000</v>
      </c>
      <c r="I286" s="30">
        <v>3710813</v>
      </c>
      <c r="J286" s="30">
        <v>3109800</v>
      </c>
      <c r="K286" s="30">
        <v>4990473</v>
      </c>
      <c r="L286" s="22">
        <f t="shared" si="81"/>
        <v>34.484626414750636</v>
      </c>
      <c r="M286" s="30">
        <v>4797192</v>
      </c>
      <c r="N286" s="30">
        <v>1930183</v>
      </c>
      <c r="O286" s="22">
        <f t="shared" si="73"/>
        <v>-61.322644166194266</v>
      </c>
      <c r="P286" s="31"/>
      <c r="Q286" s="31"/>
      <c r="R286" s="22">
        <f t="shared" si="74"/>
        <v>-100</v>
      </c>
      <c r="S286" s="31"/>
      <c r="T286" s="31"/>
      <c r="U286" s="23" t="str">
        <f t="shared" si="75"/>
        <v>-</v>
      </c>
      <c r="V286" s="30">
        <v>0</v>
      </c>
      <c r="W286" s="24" t="s">
        <v>1226</v>
      </c>
      <c r="X286" s="30">
        <v>0</v>
      </c>
      <c r="Y286" s="24" t="s">
        <v>1226</v>
      </c>
      <c r="Z286" s="30">
        <v>0</v>
      </c>
      <c r="AA286" s="24" t="str">
        <f t="shared" si="76"/>
        <v>-</v>
      </c>
      <c r="AB286" s="64">
        <f t="shared" si="80"/>
        <v>0</v>
      </c>
      <c r="AC286" s="23" t="str">
        <f t="shared" si="77"/>
        <v>-</v>
      </c>
    </row>
    <row r="287" spans="1:29">
      <c r="A287" s="25"/>
      <c r="B287" s="25"/>
      <c r="C287" s="25"/>
      <c r="D287" s="25"/>
      <c r="E287" s="25"/>
      <c r="F287" s="28" t="s">
        <v>670</v>
      </c>
      <c r="G287" s="29">
        <v>100</v>
      </c>
      <c r="H287" s="31"/>
      <c r="I287" s="31"/>
      <c r="J287" s="31"/>
      <c r="K287" s="31"/>
      <c r="L287" s="22" t="str">
        <f t="shared" si="81"/>
        <v>-</v>
      </c>
      <c r="M287" s="31"/>
      <c r="N287" s="31"/>
      <c r="O287" s="22" t="str">
        <f t="shared" si="73"/>
        <v>-</v>
      </c>
      <c r="P287" s="31">
        <v>0</v>
      </c>
      <c r="Q287" s="30">
        <v>895545</v>
      </c>
      <c r="R287" s="22" t="str">
        <f t="shared" si="74"/>
        <v>-</v>
      </c>
      <c r="S287" s="31"/>
      <c r="T287" s="31"/>
      <c r="U287" s="23">
        <f t="shared" si="75"/>
        <v>-100</v>
      </c>
      <c r="V287" s="30">
        <v>0</v>
      </c>
      <c r="W287" s="24" t="s">
        <v>1226</v>
      </c>
      <c r="X287" s="30">
        <v>0</v>
      </c>
      <c r="Y287" s="24" t="s">
        <v>1226</v>
      </c>
      <c r="Z287" s="30">
        <v>0</v>
      </c>
      <c r="AA287" s="24" t="str">
        <f t="shared" si="76"/>
        <v>-</v>
      </c>
      <c r="AB287" s="64">
        <f t="shared" si="80"/>
        <v>0</v>
      </c>
      <c r="AC287" s="23" t="str">
        <f t="shared" si="77"/>
        <v>-</v>
      </c>
    </row>
    <row r="288" spans="1:29">
      <c r="A288" s="25"/>
      <c r="B288" s="25"/>
      <c r="C288" s="25"/>
      <c r="D288" s="25"/>
      <c r="E288" s="25"/>
      <c r="F288" s="28" t="s">
        <v>670</v>
      </c>
      <c r="G288" s="29">
        <v>120</v>
      </c>
      <c r="H288" s="31">
        <v>0</v>
      </c>
      <c r="I288" s="30">
        <v>279468</v>
      </c>
      <c r="J288" s="31"/>
      <c r="K288" s="31"/>
      <c r="L288" s="22">
        <f t="shared" si="81"/>
        <v>-100</v>
      </c>
      <c r="M288" s="31">
        <v>0</v>
      </c>
      <c r="N288" s="30">
        <v>1006531</v>
      </c>
      <c r="O288" s="22" t="str">
        <f t="shared" si="73"/>
        <v>-</v>
      </c>
      <c r="P288" s="30">
        <v>1172657</v>
      </c>
      <c r="Q288" s="31">
        <v>0</v>
      </c>
      <c r="R288" s="22">
        <f t="shared" si="74"/>
        <v>-100</v>
      </c>
      <c r="S288" s="30">
        <v>1650000</v>
      </c>
      <c r="T288" s="30">
        <v>57060</v>
      </c>
      <c r="U288" s="23" t="str">
        <f t="shared" si="75"/>
        <v>-</v>
      </c>
      <c r="V288" s="94">
        <v>1000000</v>
      </c>
      <c r="W288" s="24">
        <v>-39.393939393939391</v>
      </c>
      <c r="X288" s="30">
        <v>1097550.72</v>
      </c>
      <c r="Y288" s="24">
        <v>9.7550719999999842</v>
      </c>
      <c r="Z288" s="30">
        <v>1202215.2968831041</v>
      </c>
      <c r="AA288" s="24">
        <f t="shared" si="76"/>
        <v>9.5361950000000206</v>
      </c>
      <c r="AB288" s="64">
        <f t="shared" si="80"/>
        <v>1314470.948014267</v>
      </c>
      <c r="AC288" s="23">
        <f t="shared" si="77"/>
        <v>9.3373999999999882</v>
      </c>
    </row>
    <row r="289" spans="1:29">
      <c r="A289" s="25"/>
      <c r="B289" s="25"/>
      <c r="C289" s="25"/>
      <c r="D289" s="25"/>
      <c r="E289" s="25"/>
      <c r="F289" s="28" t="s">
        <v>670</v>
      </c>
      <c r="G289" s="29">
        <v>220</v>
      </c>
      <c r="H289" s="31">
        <v>0</v>
      </c>
      <c r="I289" s="30">
        <v>577320</v>
      </c>
      <c r="J289" s="30">
        <v>890200</v>
      </c>
      <c r="K289" s="30">
        <v>1116346</v>
      </c>
      <c r="L289" s="22">
        <f t="shared" si="81"/>
        <v>93.366936880759368</v>
      </c>
      <c r="M289" s="30">
        <v>976879</v>
      </c>
      <c r="N289" s="30">
        <v>455851</v>
      </c>
      <c r="O289" s="22">
        <f t="shared" si="73"/>
        <v>-59.165796267465467</v>
      </c>
      <c r="P289" s="31"/>
      <c r="Q289" s="31"/>
      <c r="R289" s="22">
        <f t="shared" si="74"/>
        <v>-100</v>
      </c>
      <c r="S289" s="31"/>
      <c r="T289" s="31"/>
      <c r="U289" s="23" t="str">
        <f t="shared" si="75"/>
        <v>-</v>
      </c>
      <c r="V289" s="82">
        <v>0</v>
      </c>
      <c r="W289" s="24" t="s">
        <v>1226</v>
      </c>
      <c r="X289" s="30">
        <v>0</v>
      </c>
      <c r="Y289" s="24" t="s">
        <v>1226</v>
      </c>
      <c r="Z289" s="30">
        <v>0</v>
      </c>
      <c r="AA289" s="24" t="str">
        <f t="shared" si="76"/>
        <v>-</v>
      </c>
      <c r="AB289" s="64">
        <f t="shared" si="80"/>
        <v>0</v>
      </c>
      <c r="AC289" s="23" t="str">
        <f t="shared" si="77"/>
        <v>-</v>
      </c>
    </row>
    <row r="290" spans="1:29">
      <c r="A290" s="25"/>
      <c r="B290" s="25"/>
      <c r="C290" s="25"/>
      <c r="D290" s="25"/>
      <c r="E290" s="25"/>
      <c r="F290" s="100" t="s">
        <v>1210</v>
      </c>
      <c r="G290" s="96">
        <v>220</v>
      </c>
      <c r="H290" s="31"/>
      <c r="I290" s="30"/>
      <c r="J290" s="30"/>
      <c r="K290" s="30"/>
      <c r="L290" s="22"/>
      <c r="M290" s="30"/>
      <c r="N290" s="30"/>
      <c r="O290" s="22"/>
      <c r="P290" s="31"/>
      <c r="Q290" s="31"/>
      <c r="R290" s="22"/>
      <c r="S290" s="31"/>
      <c r="T290" s="31"/>
      <c r="U290" s="23"/>
      <c r="V290" s="94">
        <v>864000</v>
      </c>
      <c r="W290" s="24"/>
      <c r="X290" s="30">
        <v>948283.82207999995</v>
      </c>
      <c r="Y290" s="24"/>
      <c r="Z290" s="30">
        <v>1038714.0165070021</v>
      </c>
      <c r="AA290" s="24"/>
      <c r="AB290" s="64"/>
      <c r="AC290" s="23"/>
    </row>
    <row r="291" spans="1:29">
      <c r="A291" s="25"/>
      <c r="B291" s="25"/>
      <c r="C291" s="25"/>
      <c r="D291" s="25"/>
      <c r="E291" s="25"/>
      <c r="F291" s="28" t="s">
        <v>671</v>
      </c>
      <c r="G291" s="29">
        <v>120</v>
      </c>
      <c r="H291" s="31"/>
      <c r="I291" s="31"/>
      <c r="J291" s="31"/>
      <c r="K291" s="31"/>
      <c r="L291" s="22" t="str">
        <f t="shared" si="81"/>
        <v>-</v>
      </c>
      <c r="M291" s="31"/>
      <c r="N291" s="31"/>
      <c r="O291" s="22" t="str">
        <f t="shared" si="73"/>
        <v>-</v>
      </c>
      <c r="P291" s="30">
        <v>342000</v>
      </c>
      <c r="Q291" s="31">
        <v>0</v>
      </c>
      <c r="R291" s="22" t="str">
        <f t="shared" si="74"/>
        <v>-</v>
      </c>
      <c r="S291" s="30">
        <v>342000</v>
      </c>
      <c r="T291" s="31">
        <v>0</v>
      </c>
      <c r="U291" s="23" t="str">
        <f t="shared" si="75"/>
        <v>-</v>
      </c>
      <c r="V291" s="94">
        <v>321138</v>
      </c>
      <c r="W291" s="24">
        <v>-6.1000000000000085</v>
      </c>
      <c r="X291" s="30">
        <v>352465.24311936001</v>
      </c>
      <c r="Y291" s="24">
        <v>9.7550720000000126</v>
      </c>
      <c r="Z291" s="30">
        <v>386077.01601044636</v>
      </c>
      <c r="AA291" s="24">
        <f t="shared" si="76"/>
        <v>9.5361950000000206</v>
      </c>
      <c r="AB291" s="64">
        <f t="shared" si="80"/>
        <v>422126.57130340574</v>
      </c>
      <c r="AC291" s="23">
        <f t="shared" si="77"/>
        <v>9.3373999999999882</v>
      </c>
    </row>
    <row r="292" spans="1:29">
      <c r="A292" s="25"/>
      <c r="B292" s="25"/>
      <c r="C292" s="25"/>
      <c r="D292" s="25"/>
      <c r="E292" s="25"/>
      <c r="F292" s="28" t="s">
        <v>672</v>
      </c>
      <c r="G292" s="29">
        <v>120</v>
      </c>
      <c r="H292" s="31"/>
      <c r="I292" s="31"/>
      <c r="J292" s="31">
        <v>0</v>
      </c>
      <c r="K292" s="31">
        <v>63</v>
      </c>
      <c r="L292" s="22" t="str">
        <f t="shared" si="81"/>
        <v>-</v>
      </c>
      <c r="M292" s="31"/>
      <c r="N292" s="31"/>
      <c r="O292" s="22">
        <f t="shared" si="73"/>
        <v>-100</v>
      </c>
      <c r="P292" s="31"/>
      <c r="Q292" s="31"/>
      <c r="R292" s="22" t="str">
        <f t="shared" si="74"/>
        <v>-</v>
      </c>
      <c r="S292" s="31"/>
      <c r="T292" s="31"/>
      <c r="U292" s="23" t="str">
        <f t="shared" si="75"/>
        <v>-</v>
      </c>
      <c r="V292" s="30">
        <v>0</v>
      </c>
      <c r="W292" s="24" t="s">
        <v>1226</v>
      </c>
      <c r="X292" s="30">
        <v>0</v>
      </c>
      <c r="Y292" s="24" t="s">
        <v>1226</v>
      </c>
      <c r="Z292" s="30">
        <v>0</v>
      </c>
      <c r="AA292" s="24" t="str">
        <f t="shared" si="76"/>
        <v>-</v>
      </c>
      <c r="AB292" s="64">
        <f t="shared" si="80"/>
        <v>0</v>
      </c>
      <c r="AC292" s="23" t="str">
        <f t="shared" si="77"/>
        <v>-</v>
      </c>
    </row>
    <row r="293" spans="1:29">
      <c r="A293" s="25"/>
      <c r="B293" s="25"/>
      <c r="C293" s="25"/>
      <c r="D293" s="25"/>
      <c r="E293" s="25"/>
      <c r="F293" s="28" t="s">
        <v>673</v>
      </c>
      <c r="G293" s="29">
        <v>220</v>
      </c>
      <c r="H293" s="31">
        <v>0</v>
      </c>
      <c r="I293" s="30">
        <v>12046</v>
      </c>
      <c r="J293" s="30">
        <v>45800</v>
      </c>
      <c r="K293" s="30">
        <v>6020</v>
      </c>
      <c r="L293" s="22">
        <f t="shared" si="81"/>
        <v>-50.024904532624937</v>
      </c>
      <c r="M293" s="30">
        <v>44000</v>
      </c>
      <c r="N293" s="30">
        <v>7688</v>
      </c>
      <c r="O293" s="22">
        <f t="shared" si="73"/>
        <v>27.707641196013299</v>
      </c>
      <c r="P293" s="30">
        <v>13500</v>
      </c>
      <c r="Q293" s="30">
        <v>9021</v>
      </c>
      <c r="R293" s="22">
        <f t="shared" si="74"/>
        <v>17.338709677419345</v>
      </c>
      <c r="S293" s="30">
        <v>13500</v>
      </c>
      <c r="T293" s="31">
        <v>467</v>
      </c>
      <c r="U293" s="23">
        <f t="shared" si="75"/>
        <v>49.65081476554704</v>
      </c>
      <c r="V293" s="94">
        <v>9856</v>
      </c>
      <c r="W293" s="24">
        <v>-26.992592592592587</v>
      </c>
      <c r="X293" s="30">
        <v>10817.459896319999</v>
      </c>
      <c r="Y293" s="24">
        <v>9.7550719999999842</v>
      </c>
      <c r="Z293" s="30">
        <v>11849.033966079873</v>
      </c>
      <c r="AA293" s="24">
        <f t="shared" si="76"/>
        <v>9.5361950000000064</v>
      </c>
      <c r="AB293" s="64">
        <f t="shared" si="80"/>
        <v>12955.425663628614</v>
      </c>
      <c r="AC293" s="23">
        <f t="shared" si="77"/>
        <v>9.3373999999999882</v>
      </c>
    </row>
    <row r="294" spans="1:29">
      <c r="A294" s="25"/>
      <c r="B294" s="25"/>
      <c r="C294" s="25"/>
      <c r="D294" s="25"/>
      <c r="E294" s="26" t="s">
        <v>253</v>
      </c>
      <c r="F294" s="28"/>
      <c r="G294" s="32" t="s">
        <v>355</v>
      </c>
      <c r="H294" s="20">
        <f t="shared" ref="H294:AB294" si="82">SUM(H295:H297)</f>
        <v>2940819</v>
      </c>
      <c r="I294" s="20">
        <f t="shared" si="82"/>
        <v>3358197</v>
      </c>
      <c r="J294" s="20">
        <f t="shared" si="82"/>
        <v>3761085</v>
      </c>
      <c r="K294" s="20">
        <f t="shared" si="82"/>
        <v>3249966</v>
      </c>
      <c r="L294" s="22">
        <f t="shared" si="81"/>
        <v>-3.2228901401555703</v>
      </c>
      <c r="M294" s="20">
        <f t="shared" si="82"/>
        <v>3594200</v>
      </c>
      <c r="N294" s="20">
        <f t="shared" si="82"/>
        <v>2975359</v>
      </c>
      <c r="O294" s="22">
        <f t="shared" si="73"/>
        <v>-8.4495345489768283</v>
      </c>
      <c r="P294" s="20">
        <f t="shared" si="82"/>
        <v>3203112</v>
      </c>
      <c r="Q294" s="20">
        <f t="shared" si="82"/>
        <v>2855583</v>
      </c>
      <c r="R294" s="22">
        <f t="shared" si="74"/>
        <v>-4.0255982555382417</v>
      </c>
      <c r="S294" s="20">
        <f t="shared" si="82"/>
        <v>2568708</v>
      </c>
      <c r="T294" s="20">
        <f t="shared" si="82"/>
        <v>1016517</v>
      </c>
      <c r="U294" s="23">
        <f t="shared" si="75"/>
        <v>-10.046109673576282</v>
      </c>
      <c r="V294" s="79">
        <v>2568708</v>
      </c>
      <c r="W294" s="79">
        <v>0</v>
      </c>
      <c r="X294" s="79">
        <v>2819287.3148697601</v>
      </c>
      <c r="Y294" s="79">
        <v>19.510143999999968</v>
      </c>
      <c r="Z294" s="79">
        <v>3088140.0508260047</v>
      </c>
      <c r="AA294" s="24">
        <f t="shared" si="76"/>
        <v>9.5361950000000064</v>
      </c>
      <c r="AB294" s="63">
        <f t="shared" si="82"/>
        <v>3376492.0399318323</v>
      </c>
      <c r="AC294" s="23">
        <f t="shared" si="77"/>
        <v>9.3374000000000024</v>
      </c>
    </row>
    <row r="295" spans="1:29">
      <c r="A295" s="25"/>
      <c r="B295" s="25"/>
      <c r="C295" s="25"/>
      <c r="D295" s="25"/>
      <c r="E295" s="25"/>
      <c r="F295" s="28" t="s">
        <v>674</v>
      </c>
      <c r="G295" s="29">
        <v>120</v>
      </c>
      <c r="H295" s="30">
        <v>1901357</v>
      </c>
      <c r="I295" s="30">
        <v>2286158</v>
      </c>
      <c r="J295" s="30">
        <v>2551473</v>
      </c>
      <c r="K295" s="30">
        <v>2266944</v>
      </c>
      <c r="L295" s="22">
        <f t="shared" si="81"/>
        <v>-0.84044934777037383</v>
      </c>
      <c r="M295" s="30">
        <v>2570777</v>
      </c>
      <c r="N295" s="30">
        <v>2180140</v>
      </c>
      <c r="O295" s="22">
        <f t="shared" si="73"/>
        <v>-3.8291197312328933</v>
      </c>
      <c r="P295" s="30">
        <v>2126934</v>
      </c>
      <c r="Q295" s="30">
        <v>2271472</v>
      </c>
      <c r="R295" s="22">
        <f t="shared" si="74"/>
        <v>4.1892722485712</v>
      </c>
      <c r="S295" s="30">
        <v>2172184</v>
      </c>
      <c r="T295" s="30">
        <v>737353</v>
      </c>
      <c r="U295" s="23">
        <f t="shared" si="75"/>
        <v>-4.3710862383511682</v>
      </c>
      <c r="V295" s="94">
        <v>2172184</v>
      </c>
      <c r="W295" s="24">
        <v>0</v>
      </c>
      <c r="X295" s="30">
        <v>2384082.1131724799</v>
      </c>
      <c r="Y295" s="24">
        <v>9.7550719999999842</v>
      </c>
      <c r="Z295" s="30">
        <v>2611432.8324447288</v>
      </c>
      <c r="AA295" s="24">
        <f t="shared" si="76"/>
        <v>9.5361950000000206</v>
      </c>
      <c r="AB295" s="64">
        <f>Z295*$AB$3*$AB$4</f>
        <v>2855272.761741423</v>
      </c>
      <c r="AC295" s="23">
        <f t="shared" si="77"/>
        <v>9.3374000000000024</v>
      </c>
    </row>
    <row r="296" spans="1:29">
      <c r="A296" s="25"/>
      <c r="B296" s="25"/>
      <c r="C296" s="25"/>
      <c r="D296" s="25"/>
      <c r="E296" s="25"/>
      <c r="F296" s="28" t="s">
        <v>675</v>
      </c>
      <c r="G296" s="29">
        <v>120</v>
      </c>
      <c r="H296" s="30">
        <v>737237</v>
      </c>
      <c r="I296" s="30">
        <v>765524</v>
      </c>
      <c r="J296" s="30">
        <v>962049</v>
      </c>
      <c r="K296" s="30">
        <v>551724</v>
      </c>
      <c r="L296" s="22">
        <f t="shared" si="81"/>
        <v>-27.928582252156701</v>
      </c>
      <c r="M296" s="30">
        <v>661086</v>
      </c>
      <c r="N296" s="30">
        <v>349582</v>
      </c>
      <c r="O296" s="22">
        <f t="shared" si="73"/>
        <v>-36.638246659561666</v>
      </c>
      <c r="P296" s="30">
        <v>593123</v>
      </c>
      <c r="Q296" s="30">
        <v>4524</v>
      </c>
      <c r="R296" s="22">
        <f t="shared" si="74"/>
        <v>-98.705883026013922</v>
      </c>
      <c r="S296" s="31"/>
      <c r="T296" s="31"/>
      <c r="U296" s="23">
        <f t="shared" si="75"/>
        <v>-100</v>
      </c>
      <c r="V296" s="30">
        <v>0</v>
      </c>
      <c r="W296" s="24" t="s">
        <v>1226</v>
      </c>
      <c r="X296" s="30">
        <v>0</v>
      </c>
      <c r="Y296" s="24" t="s">
        <v>1226</v>
      </c>
      <c r="Z296" s="30">
        <v>0</v>
      </c>
      <c r="AA296" s="24" t="str">
        <f t="shared" si="76"/>
        <v>-</v>
      </c>
      <c r="AB296" s="64">
        <f>Z296*$AB$3*$AB$4</f>
        <v>0</v>
      </c>
      <c r="AC296" s="23" t="str">
        <f t="shared" si="77"/>
        <v>-</v>
      </c>
    </row>
    <row r="297" spans="1:29">
      <c r="A297" s="25"/>
      <c r="B297" s="25"/>
      <c r="C297" s="25"/>
      <c r="D297" s="25"/>
      <c r="E297" s="25"/>
      <c r="F297" s="28" t="s">
        <v>676</v>
      </c>
      <c r="G297" s="29">
        <v>120</v>
      </c>
      <c r="H297" s="30">
        <v>302225</v>
      </c>
      <c r="I297" s="30">
        <v>306515</v>
      </c>
      <c r="J297" s="30">
        <v>247563</v>
      </c>
      <c r="K297" s="30">
        <v>431298</v>
      </c>
      <c r="L297" s="22">
        <f t="shared" si="81"/>
        <v>40.710242565616682</v>
      </c>
      <c r="M297" s="30">
        <v>362337</v>
      </c>
      <c r="N297" s="30">
        <v>445637</v>
      </c>
      <c r="O297" s="22">
        <f t="shared" si="73"/>
        <v>3.3246154630904812</v>
      </c>
      <c r="P297" s="30">
        <v>483055</v>
      </c>
      <c r="Q297" s="30">
        <v>579587</v>
      </c>
      <c r="R297" s="22">
        <f t="shared" si="74"/>
        <v>30.05809661226516</v>
      </c>
      <c r="S297" s="30">
        <v>396524</v>
      </c>
      <c r="T297" s="30">
        <v>279164</v>
      </c>
      <c r="U297" s="23">
        <f t="shared" si="75"/>
        <v>-31.585076959973222</v>
      </c>
      <c r="V297" s="94">
        <v>396524</v>
      </c>
      <c r="W297" s="24">
        <v>0</v>
      </c>
      <c r="X297" s="30">
        <v>435205.20169727999</v>
      </c>
      <c r="Y297" s="24">
        <v>9.7550719999999842</v>
      </c>
      <c r="Z297" s="30">
        <v>476707.218381276</v>
      </c>
      <c r="AA297" s="24">
        <f t="shared" si="76"/>
        <v>9.5361950000000206</v>
      </c>
      <c r="AB297" s="64">
        <f>Z297*$AB$3*$AB$4</f>
        <v>521219.27819040924</v>
      </c>
      <c r="AC297" s="23">
        <f t="shared" si="77"/>
        <v>9.3373999999999882</v>
      </c>
    </row>
    <row r="298" spans="1:29">
      <c r="A298" s="25"/>
      <c r="B298" s="25"/>
      <c r="C298" s="25"/>
      <c r="D298" s="25"/>
      <c r="E298" s="26" t="s">
        <v>254</v>
      </c>
      <c r="F298" s="28"/>
      <c r="G298" s="32" t="s">
        <v>355</v>
      </c>
      <c r="H298" s="20">
        <f t="shared" ref="H298:AB298" si="83">H299+H300</f>
        <v>896800</v>
      </c>
      <c r="I298" s="20">
        <f t="shared" si="83"/>
        <v>936900</v>
      </c>
      <c r="J298" s="20">
        <f t="shared" si="83"/>
        <v>6016210</v>
      </c>
      <c r="K298" s="20">
        <f t="shared" si="83"/>
        <v>3060175</v>
      </c>
      <c r="L298" s="22">
        <f t="shared" si="81"/>
        <v>226.62770840004271</v>
      </c>
      <c r="M298" s="20">
        <f t="shared" si="83"/>
        <v>1083000</v>
      </c>
      <c r="N298" s="20">
        <f t="shared" si="83"/>
        <v>1270731</v>
      </c>
      <c r="O298" s="22">
        <f t="shared" si="73"/>
        <v>-58.475217920543763</v>
      </c>
      <c r="P298" s="20">
        <f t="shared" si="83"/>
        <v>2920000</v>
      </c>
      <c r="Q298" s="20">
        <f t="shared" si="83"/>
        <v>781105</v>
      </c>
      <c r="R298" s="22">
        <f t="shared" si="74"/>
        <v>-38.531050238012611</v>
      </c>
      <c r="S298" s="20">
        <f t="shared" si="83"/>
        <v>1808000</v>
      </c>
      <c r="T298" s="20">
        <f t="shared" si="83"/>
        <v>170786</v>
      </c>
      <c r="U298" s="23">
        <f t="shared" si="75"/>
        <v>131.4669602678257</v>
      </c>
      <c r="V298" s="79">
        <v>1840000</v>
      </c>
      <c r="W298" s="79" t="e">
        <v>#VALUE!</v>
      </c>
      <c r="X298" s="79">
        <v>2019493.3247999996</v>
      </c>
      <c r="Y298" s="79">
        <v>19.510143999999968</v>
      </c>
      <c r="Z298" s="79">
        <v>2212076.1462649116</v>
      </c>
      <c r="AA298" s="24">
        <f t="shared" si="76"/>
        <v>9.5361950000000206</v>
      </c>
      <c r="AB298" s="63">
        <f t="shared" si="83"/>
        <v>2418626.5443462511</v>
      </c>
      <c r="AC298" s="23">
        <f t="shared" si="77"/>
        <v>9.3373999999999882</v>
      </c>
    </row>
    <row r="299" spans="1:29">
      <c r="A299" s="25"/>
      <c r="B299" s="25"/>
      <c r="C299" s="25"/>
      <c r="D299" s="25"/>
      <c r="E299" s="25"/>
      <c r="F299" s="28" t="s">
        <v>677</v>
      </c>
      <c r="G299" s="29">
        <v>120</v>
      </c>
      <c r="H299" s="30">
        <v>13800</v>
      </c>
      <c r="I299" s="30">
        <v>64355</v>
      </c>
      <c r="J299" s="30">
        <v>13500</v>
      </c>
      <c r="K299" s="30">
        <v>299011</v>
      </c>
      <c r="L299" s="22">
        <f t="shared" si="81"/>
        <v>364.62745707404235</v>
      </c>
      <c r="M299" s="30">
        <v>15000</v>
      </c>
      <c r="N299" s="30">
        <v>209801</v>
      </c>
      <c r="O299" s="22">
        <f t="shared" si="73"/>
        <v>-29.835022791803638</v>
      </c>
      <c r="P299" s="31">
        <v>0</v>
      </c>
      <c r="Q299" s="30">
        <v>239500</v>
      </c>
      <c r="R299" s="22">
        <f t="shared" si="74"/>
        <v>14.155795253597447</v>
      </c>
      <c r="S299" s="31">
        <v>0</v>
      </c>
      <c r="T299" s="30">
        <v>52121</v>
      </c>
      <c r="U299" s="23">
        <f t="shared" si="75"/>
        <v>-100</v>
      </c>
      <c r="V299" s="94">
        <v>500000</v>
      </c>
      <c r="W299" s="23" t="s">
        <v>1226</v>
      </c>
      <c r="X299" s="82">
        <v>548775.36</v>
      </c>
      <c r="Y299" s="23">
        <v>9.7550719999999842</v>
      </c>
      <c r="Z299" s="82">
        <v>601107.64844155207</v>
      </c>
      <c r="AA299" s="24">
        <f t="shared" si="76"/>
        <v>9.5361950000000206</v>
      </c>
      <c r="AB299" s="64">
        <f>Z299*$AB$3*$AB$4</f>
        <v>657235.47400713351</v>
      </c>
      <c r="AC299" s="23">
        <f t="shared" si="77"/>
        <v>9.3373999999999882</v>
      </c>
    </row>
    <row r="300" spans="1:29">
      <c r="A300" s="25"/>
      <c r="B300" s="25"/>
      <c r="C300" s="25"/>
      <c r="D300" s="25"/>
      <c r="E300" s="25"/>
      <c r="F300" s="28" t="s">
        <v>677</v>
      </c>
      <c r="G300" s="29">
        <v>220</v>
      </c>
      <c r="H300" s="30">
        <v>883000</v>
      </c>
      <c r="I300" s="30">
        <v>872545</v>
      </c>
      <c r="J300" s="30">
        <v>6002710</v>
      </c>
      <c r="K300" s="30">
        <v>2761164</v>
      </c>
      <c r="L300" s="22">
        <f t="shared" si="81"/>
        <v>216.44946678967847</v>
      </c>
      <c r="M300" s="30">
        <v>1068000</v>
      </c>
      <c r="N300" s="30">
        <v>1060930</v>
      </c>
      <c r="O300" s="22">
        <f t="shared" si="73"/>
        <v>-61.576711850509426</v>
      </c>
      <c r="P300" s="30">
        <v>2920000</v>
      </c>
      <c r="Q300" s="30">
        <v>541605</v>
      </c>
      <c r="R300" s="22">
        <f t="shared" si="74"/>
        <v>-48.949977849622506</v>
      </c>
      <c r="S300" s="30">
        <v>1808000</v>
      </c>
      <c r="T300" s="30">
        <v>118665</v>
      </c>
      <c r="U300" s="23">
        <f t="shared" si="75"/>
        <v>233.82261980594711</v>
      </c>
      <c r="V300" s="94">
        <v>1340000</v>
      </c>
      <c r="W300" s="23">
        <v>-25.884955752212392</v>
      </c>
      <c r="X300" s="82">
        <v>1470717.9647999997</v>
      </c>
      <c r="Y300" s="23">
        <v>9.7550719999999842</v>
      </c>
      <c r="Z300" s="82">
        <v>1610968.4978233594</v>
      </c>
      <c r="AA300" s="24">
        <f t="shared" si="76"/>
        <v>9.5361950000000206</v>
      </c>
      <c r="AB300" s="64">
        <f>Z300*$AB$3*$AB$4</f>
        <v>1761391.0703391177</v>
      </c>
      <c r="AC300" s="23">
        <f t="shared" si="77"/>
        <v>9.3373999999999882</v>
      </c>
    </row>
    <row r="301" spans="1:29">
      <c r="A301" s="25"/>
      <c r="B301" s="25"/>
      <c r="C301" s="25"/>
      <c r="D301" s="26" t="s">
        <v>364</v>
      </c>
      <c r="E301" s="26"/>
      <c r="F301" s="28"/>
      <c r="G301" s="32" t="s">
        <v>355</v>
      </c>
      <c r="H301" s="20">
        <f t="shared" ref="H301:AB301" si="84">H302+H305</f>
        <v>1205386</v>
      </c>
      <c r="I301" s="20">
        <f t="shared" si="84"/>
        <v>1455133</v>
      </c>
      <c r="J301" s="20">
        <f t="shared" si="84"/>
        <v>1338954</v>
      </c>
      <c r="K301" s="20">
        <f t="shared" si="84"/>
        <v>1414251</v>
      </c>
      <c r="L301" s="22">
        <f t="shared" si="81"/>
        <v>-2.8095026365287623</v>
      </c>
      <c r="M301" s="20">
        <f t="shared" si="84"/>
        <v>1609964</v>
      </c>
      <c r="N301" s="20">
        <f t="shared" si="84"/>
        <v>1512484</v>
      </c>
      <c r="O301" s="22">
        <f t="shared" si="73"/>
        <v>6.9459381679772605</v>
      </c>
      <c r="P301" s="20">
        <f t="shared" si="84"/>
        <v>1359000</v>
      </c>
      <c r="Q301" s="20">
        <f t="shared" si="84"/>
        <v>1734390</v>
      </c>
      <c r="R301" s="22">
        <f t="shared" si="74"/>
        <v>14.671626278360634</v>
      </c>
      <c r="S301" s="20">
        <f t="shared" si="84"/>
        <v>1805860</v>
      </c>
      <c r="T301" s="20">
        <f t="shared" si="84"/>
        <v>440424</v>
      </c>
      <c r="U301" s="23">
        <f t="shared" si="75"/>
        <v>4.1207571538119936</v>
      </c>
      <c r="V301" s="79">
        <v>1700000</v>
      </c>
      <c r="W301" s="79" t="e">
        <v>#VALUE!</v>
      </c>
      <c r="X301" s="79">
        <v>1865836.2239999999</v>
      </c>
      <c r="Y301" s="79" t="e">
        <v>#VALUE!</v>
      </c>
      <c r="Z301" s="79">
        <v>2043766.004701277</v>
      </c>
      <c r="AA301" s="24">
        <f t="shared" si="76"/>
        <v>9.5361950000000206</v>
      </c>
      <c r="AB301" s="63">
        <f t="shared" si="84"/>
        <v>2234600.6116242539</v>
      </c>
      <c r="AC301" s="23">
        <f t="shared" si="77"/>
        <v>9.3373999999999882</v>
      </c>
    </row>
    <row r="302" spans="1:29">
      <c r="A302" s="25"/>
      <c r="B302" s="25"/>
      <c r="C302" s="25"/>
      <c r="D302" s="25"/>
      <c r="E302" s="26" t="s">
        <v>255</v>
      </c>
      <c r="F302" s="28"/>
      <c r="G302" s="32" t="s">
        <v>355</v>
      </c>
      <c r="H302" s="20">
        <f t="shared" ref="H302:AB302" si="85">H303+H304</f>
        <v>60269</v>
      </c>
      <c r="I302" s="20">
        <f t="shared" si="85"/>
        <v>37531</v>
      </c>
      <c r="J302" s="20">
        <f t="shared" si="85"/>
        <v>66948</v>
      </c>
      <c r="K302" s="20">
        <f t="shared" si="85"/>
        <v>180022</v>
      </c>
      <c r="L302" s="22">
        <f t="shared" si="81"/>
        <v>379.66214595934025</v>
      </c>
      <c r="M302" s="20">
        <f t="shared" si="85"/>
        <v>86964</v>
      </c>
      <c r="N302" s="20">
        <f t="shared" si="85"/>
        <v>125321</v>
      </c>
      <c r="O302" s="22">
        <f t="shared" si="73"/>
        <v>-30.385730632922645</v>
      </c>
      <c r="P302" s="20">
        <f t="shared" si="85"/>
        <v>54000</v>
      </c>
      <c r="Q302" s="20">
        <f t="shared" si="85"/>
        <v>128634</v>
      </c>
      <c r="R302" s="22">
        <f t="shared" si="74"/>
        <v>2.6436112064219088</v>
      </c>
      <c r="S302" s="20">
        <f t="shared" si="85"/>
        <v>90190</v>
      </c>
      <c r="T302" s="20">
        <f t="shared" si="85"/>
        <v>19487</v>
      </c>
      <c r="U302" s="23">
        <f t="shared" si="75"/>
        <v>-29.886344201377554</v>
      </c>
      <c r="V302" s="79">
        <v>350000</v>
      </c>
      <c r="W302" s="79" t="e">
        <v>#VALUE!</v>
      </c>
      <c r="X302" s="79">
        <v>384142.75199999998</v>
      </c>
      <c r="Y302" s="79" t="e">
        <v>#VALUE!</v>
      </c>
      <c r="Z302" s="79">
        <v>420775.35390908644</v>
      </c>
      <c r="AA302" s="24">
        <f t="shared" si="76"/>
        <v>9.5361950000000206</v>
      </c>
      <c r="AB302" s="63">
        <f t="shared" si="85"/>
        <v>460064.83180499345</v>
      </c>
      <c r="AC302" s="23">
        <f t="shared" si="77"/>
        <v>9.3373999999999882</v>
      </c>
    </row>
    <row r="303" spans="1:29">
      <c r="A303" s="25"/>
      <c r="B303" s="25"/>
      <c r="C303" s="25"/>
      <c r="D303" s="25"/>
      <c r="E303" s="25"/>
      <c r="F303" s="28" t="s">
        <v>678</v>
      </c>
      <c r="G303" s="29">
        <v>100</v>
      </c>
      <c r="H303" s="31"/>
      <c r="I303" s="31"/>
      <c r="J303" s="31"/>
      <c r="K303" s="31"/>
      <c r="L303" s="22" t="str">
        <f t="shared" si="81"/>
        <v>-</v>
      </c>
      <c r="M303" s="31">
        <v>0</v>
      </c>
      <c r="N303" s="30">
        <v>53678</v>
      </c>
      <c r="O303" s="22" t="str">
        <f t="shared" si="73"/>
        <v>-</v>
      </c>
      <c r="P303" s="31">
        <v>0</v>
      </c>
      <c r="Q303" s="30">
        <v>52908</v>
      </c>
      <c r="R303" s="22">
        <f t="shared" si="74"/>
        <v>-1.4344796750996665</v>
      </c>
      <c r="S303" s="31">
        <v>0</v>
      </c>
      <c r="T303" s="30">
        <v>19487</v>
      </c>
      <c r="U303" s="23">
        <f t="shared" si="75"/>
        <v>-100</v>
      </c>
      <c r="V303" s="82">
        <v>0</v>
      </c>
      <c r="W303" s="24" t="s">
        <v>1226</v>
      </c>
      <c r="X303" s="30">
        <v>0</v>
      </c>
      <c r="Y303" s="24" t="s">
        <v>1226</v>
      </c>
      <c r="Z303" s="30">
        <v>0</v>
      </c>
      <c r="AA303" s="24" t="str">
        <f t="shared" si="76"/>
        <v>-</v>
      </c>
      <c r="AB303" s="64">
        <f>Z303*$AB$3*$AB$4</f>
        <v>0</v>
      </c>
      <c r="AC303" s="23" t="str">
        <f t="shared" si="77"/>
        <v>-</v>
      </c>
    </row>
    <row r="304" spans="1:29">
      <c r="A304" s="25"/>
      <c r="B304" s="25"/>
      <c r="C304" s="25"/>
      <c r="D304" s="25"/>
      <c r="E304" s="25"/>
      <c r="F304" s="28" t="s">
        <v>678</v>
      </c>
      <c r="G304" s="96">
        <v>171</v>
      </c>
      <c r="H304" s="30">
        <v>60269</v>
      </c>
      <c r="I304" s="30">
        <v>37531</v>
      </c>
      <c r="J304" s="30">
        <v>66948</v>
      </c>
      <c r="K304" s="30">
        <v>180022</v>
      </c>
      <c r="L304" s="22">
        <f t="shared" si="81"/>
        <v>379.66214595934025</v>
      </c>
      <c r="M304" s="30">
        <v>86964</v>
      </c>
      <c r="N304" s="30">
        <v>71643</v>
      </c>
      <c r="O304" s="22">
        <f t="shared" si="73"/>
        <v>-60.203197386986034</v>
      </c>
      <c r="P304" s="30">
        <v>54000</v>
      </c>
      <c r="Q304" s="30">
        <v>75726</v>
      </c>
      <c r="R304" s="22">
        <f t="shared" si="74"/>
        <v>5.6990913278338411</v>
      </c>
      <c r="S304" s="30">
        <v>90190</v>
      </c>
      <c r="T304" s="31">
        <v>0</v>
      </c>
      <c r="U304" s="23">
        <f t="shared" si="75"/>
        <v>19.100441063835419</v>
      </c>
      <c r="V304" s="94">
        <v>350000</v>
      </c>
      <c r="W304" s="24">
        <v>288.06963077946557</v>
      </c>
      <c r="X304" s="30">
        <v>384142.75199999998</v>
      </c>
      <c r="Y304" s="24">
        <v>9.7550719999999842</v>
      </c>
      <c r="Z304" s="30">
        <v>420775.35390908644</v>
      </c>
      <c r="AA304" s="24">
        <f t="shared" si="76"/>
        <v>9.5361950000000206</v>
      </c>
      <c r="AB304" s="64">
        <f>Z304*$AB$3*$AB$4</f>
        <v>460064.83180499345</v>
      </c>
      <c r="AC304" s="23">
        <f t="shared" si="77"/>
        <v>9.3373999999999882</v>
      </c>
    </row>
    <row r="305" spans="1:29">
      <c r="A305" s="25"/>
      <c r="B305" s="25"/>
      <c r="C305" s="25"/>
      <c r="D305" s="25"/>
      <c r="E305" s="26" t="s">
        <v>256</v>
      </c>
      <c r="F305" s="28"/>
      <c r="G305" s="32" t="s">
        <v>355</v>
      </c>
      <c r="H305" s="20">
        <f t="shared" ref="H305:AB305" si="86">H306+H307</f>
        <v>1145117</v>
      </c>
      <c r="I305" s="20">
        <f t="shared" si="86"/>
        <v>1417602</v>
      </c>
      <c r="J305" s="20">
        <f t="shared" si="86"/>
        <v>1272006</v>
      </c>
      <c r="K305" s="20">
        <f t="shared" si="86"/>
        <v>1234229</v>
      </c>
      <c r="L305" s="22">
        <f t="shared" si="81"/>
        <v>-12.935436039170384</v>
      </c>
      <c r="M305" s="20">
        <f t="shared" si="86"/>
        <v>1523000</v>
      </c>
      <c r="N305" s="20">
        <f t="shared" si="86"/>
        <v>1387163</v>
      </c>
      <c r="O305" s="22">
        <f t="shared" si="73"/>
        <v>12.391055468636708</v>
      </c>
      <c r="P305" s="20">
        <f t="shared" si="86"/>
        <v>1305000</v>
      </c>
      <c r="Q305" s="20">
        <f t="shared" si="86"/>
        <v>1605756</v>
      </c>
      <c r="R305" s="22">
        <f t="shared" si="74"/>
        <v>15.758277866407909</v>
      </c>
      <c r="S305" s="20">
        <f t="shared" si="86"/>
        <v>1715670</v>
      </c>
      <c r="T305" s="20">
        <f t="shared" si="86"/>
        <v>420937</v>
      </c>
      <c r="U305" s="23">
        <f t="shared" si="75"/>
        <v>6.8450001120967272</v>
      </c>
      <c r="V305" s="79">
        <v>1350000</v>
      </c>
      <c r="W305" s="80">
        <v>-21.313539317001513</v>
      </c>
      <c r="X305" s="79">
        <v>1481693.4719999998</v>
      </c>
      <c r="Y305" s="80">
        <v>9.7550719999999842</v>
      </c>
      <c r="Z305" s="79">
        <v>1622990.6507921906</v>
      </c>
      <c r="AA305" s="24">
        <f t="shared" si="76"/>
        <v>9.5361950000000206</v>
      </c>
      <c r="AB305" s="63">
        <f t="shared" si="86"/>
        <v>1774535.7798192604</v>
      </c>
      <c r="AC305" s="23">
        <f t="shared" si="77"/>
        <v>9.3373999999999882</v>
      </c>
    </row>
    <row r="306" spans="1:29">
      <c r="A306" s="25"/>
      <c r="B306" s="25"/>
      <c r="C306" s="25"/>
      <c r="D306" s="25"/>
      <c r="E306" s="25"/>
      <c r="F306" s="28" t="s">
        <v>679</v>
      </c>
      <c r="G306" s="29">
        <v>100</v>
      </c>
      <c r="H306" s="31"/>
      <c r="I306" s="31"/>
      <c r="J306" s="31"/>
      <c r="K306" s="31"/>
      <c r="L306" s="22" t="str">
        <f t="shared" si="81"/>
        <v>-</v>
      </c>
      <c r="M306" s="31"/>
      <c r="N306" s="31"/>
      <c r="O306" s="22" t="str">
        <f t="shared" si="73"/>
        <v>-</v>
      </c>
      <c r="P306" s="31">
        <v>0</v>
      </c>
      <c r="Q306" s="31">
        <v>120</v>
      </c>
      <c r="R306" s="22" t="str">
        <f t="shared" si="74"/>
        <v>-</v>
      </c>
      <c r="S306" s="31"/>
      <c r="T306" s="31"/>
      <c r="U306" s="23">
        <f t="shared" si="75"/>
        <v>-100</v>
      </c>
      <c r="V306" s="30">
        <v>0</v>
      </c>
      <c r="W306" s="24" t="s">
        <v>1226</v>
      </c>
      <c r="X306" s="30">
        <v>0</v>
      </c>
      <c r="Y306" s="24" t="s">
        <v>1226</v>
      </c>
      <c r="Z306" s="30">
        <v>0</v>
      </c>
      <c r="AA306" s="24" t="str">
        <f t="shared" si="76"/>
        <v>-</v>
      </c>
      <c r="AB306" s="64">
        <f>Z306*$AB$3*$AB$4</f>
        <v>0</v>
      </c>
      <c r="AC306" s="23" t="str">
        <f t="shared" si="77"/>
        <v>-</v>
      </c>
    </row>
    <row r="307" spans="1:29">
      <c r="A307" s="25"/>
      <c r="B307" s="25"/>
      <c r="C307" s="25"/>
      <c r="D307" s="25"/>
      <c r="E307" s="25"/>
      <c r="F307" s="28" t="s">
        <v>679</v>
      </c>
      <c r="G307" s="96">
        <v>171</v>
      </c>
      <c r="H307" s="30">
        <v>1145117</v>
      </c>
      <c r="I307" s="30">
        <v>1417602</v>
      </c>
      <c r="J307" s="30">
        <v>1272006</v>
      </c>
      <c r="K307" s="30">
        <v>1234229</v>
      </c>
      <c r="L307" s="22">
        <f t="shared" si="81"/>
        <v>-12.935436039170384</v>
      </c>
      <c r="M307" s="30">
        <v>1523000</v>
      </c>
      <c r="N307" s="30">
        <v>1387163</v>
      </c>
      <c r="O307" s="22">
        <f t="shared" si="73"/>
        <v>12.391055468636708</v>
      </c>
      <c r="P307" s="30">
        <v>1305000</v>
      </c>
      <c r="Q307" s="30">
        <v>1605636</v>
      </c>
      <c r="R307" s="22">
        <f t="shared" si="74"/>
        <v>15.749627116640227</v>
      </c>
      <c r="S307" s="30">
        <v>1715670</v>
      </c>
      <c r="T307" s="30">
        <v>420937</v>
      </c>
      <c r="U307" s="23">
        <f t="shared" si="75"/>
        <v>6.8529853590726617</v>
      </c>
      <c r="V307" s="94">
        <v>1350000</v>
      </c>
      <c r="W307" s="24">
        <v>-21.313539317001513</v>
      </c>
      <c r="X307" s="30">
        <v>1481693.4719999998</v>
      </c>
      <c r="Y307" s="24">
        <v>9.7550719999999842</v>
      </c>
      <c r="Z307" s="30">
        <v>1622990.6507921906</v>
      </c>
      <c r="AA307" s="24">
        <f t="shared" si="76"/>
        <v>9.5361950000000206</v>
      </c>
      <c r="AB307" s="64">
        <f>Z307*$AB$3*$AB$4</f>
        <v>1774535.7798192604</v>
      </c>
      <c r="AC307" s="23">
        <f t="shared" si="77"/>
        <v>9.3373999999999882</v>
      </c>
    </row>
    <row r="308" spans="1:29">
      <c r="A308" s="25"/>
      <c r="B308" s="25"/>
      <c r="C308" s="25"/>
      <c r="D308" s="26" t="s">
        <v>365</v>
      </c>
      <c r="E308" s="26"/>
      <c r="F308" s="28"/>
      <c r="G308" s="32" t="s">
        <v>355</v>
      </c>
      <c r="H308" s="20">
        <f t="shared" ref="H308:AB308" si="87">H309+H311+H314+H317+H319+H321+H323+H325+H327+H329+H331+H333+H335+H337+H339+H341+H344+H346+H348+H350+H352+H354+H356+H358</f>
        <v>1766347</v>
      </c>
      <c r="I308" s="20">
        <f t="shared" si="87"/>
        <v>2024264</v>
      </c>
      <c r="J308" s="20">
        <f t="shared" si="87"/>
        <v>1231684</v>
      </c>
      <c r="K308" s="20">
        <f t="shared" si="87"/>
        <v>2557343</v>
      </c>
      <c r="L308" s="22">
        <f t="shared" si="81"/>
        <v>26.334460327309088</v>
      </c>
      <c r="M308" s="20">
        <f t="shared" si="87"/>
        <v>2279579</v>
      </c>
      <c r="N308" s="20">
        <f t="shared" si="87"/>
        <v>2198401</v>
      </c>
      <c r="O308" s="22">
        <f t="shared" si="73"/>
        <v>-14.035739437376989</v>
      </c>
      <c r="P308" s="20">
        <f t="shared" si="87"/>
        <v>1417879</v>
      </c>
      <c r="Q308" s="20">
        <f t="shared" si="87"/>
        <v>2587771</v>
      </c>
      <c r="R308" s="22">
        <f t="shared" si="74"/>
        <v>17.711509410703499</v>
      </c>
      <c r="S308" s="20">
        <f t="shared" si="87"/>
        <v>1359883</v>
      </c>
      <c r="T308" s="20">
        <f t="shared" si="87"/>
        <v>812226</v>
      </c>
      <c r="U308" s="23">
        <f t="shared" si="75"/>
        <v>-47.449639090939655</v>
      </c>
      <c r="V308" s="79">
        <v>1813248</v>
      </c>
      <c r="W308" s="80">
        <v>33.338529858818731</v>
      </c>
      <c r="X308" s="79">
        <v>1990131.64793856</v>
      </c>
      <c r="Y308" s="80">
        <v>9.7550720000000126</v>
      </c>
      <c r="Z308" s="79">
        <v>2179914.4826426948</v>
      </c>
      <c r="AA308" s="24">
        <f t="shared" si="76"/>
        <v>9.5361950000000206</v>
      </c>
      <c r="AB308" s="63">
        <f t="shared" si="87"/>
        <v>2383461.817544973</v>
      </c>
      <c r="AC308" s="23">
        <f t="shared" si="77"/>
        <v>9.3373999999999597</v>
      </c>
    </row>
    <row r="309" spans="1:29">
      <c r="A309" s="25"/>
      <c r="B309" s="25"/>
      <c r="C309" s="25"/>
      <c r="D309" s="25"/>
      <c r="E309" s="26" t="s">
        <v>257</v>
      </c>
      <c r="F309" s="28"/>
      <c r="G309" s="32" t="s">
        <v>355</v>
      </c>
      <c r="H309" s="20">
        <f t="shared" ref="H309:AB309" si="88">H310</f>
        <v>31896</v>
      </c>
      <c r="I309" s="20">
        <f t="shared" si="88"/>
        <v>119021</v>
      </c>
      <c r="J309" s="20">
        <f t="shared" si="88"/>
        <v>117039</v>
      </c>
      <c r="K309" s="20">
        <f t="shared" si="88"/>
        <v>74583</v>
      </c>
      <c r="L309" s="22">
        <f t="shared" si="81"/>
        <v>-37.336268389611917</v>
      </c>
      <c r="M309" s="20">
        <f t="shared" si="88"/>
        <v>133628</v>
      </c>
      <c r="N309" s="20">
        <f t="shared" si="88"/>
        <v>83204</v>
      </c>
      <c r="O309" s="22">
        <f t="shared" si="73"/>
        <v>11.558934341606005</v>
      </c>
      <c r="P309" s="20">
        <f t="shared" si="88"/>
        <v>132619</v>
      </c>
      <c r="Q309" s="20">
        <f t="shared" si="88"/>
        <v>62570</v>
      </c>
      <c r="R309" s="22">
        <f t="shared" si="74"/>
        <v>-24.799288495745401</v>
      </c>
      <c r="S309" s="20">
        <f t="shared" si="88"/>
        <v>90000</v>
      </c>
      <c r="T309" s="20">
        <f t="shared" si="88"/>
        <v>24735</v>
      </c>
      <c r="U309" s="23">
        <f t="shared" si="75"/>
        <v>43.838900431516691</v>
      </c>
      <c r="V309" s="79">
        <v>90000</v>
      </c>
      <c r="W309" s="80">
        <v>0</v>
      </c>
      <c r="X309" s="79">
        <v>98779.564799999993</v>
      </c>
      <c r="Y309" s="80">
        <v>9.7550719999999842</v>
      </c>
      <c r="Z309" s="79">
        <v>108199.37671947936</v>
      </c>
      <c r="AA309" s="24">
        <f t="shared" si="76"/>
        <v>9.5361950000000064</v>
      </c>
      <c r="AB309" s="63">
        <f t="shared" si="88"/>
        <v>118302.38532128402</v>
      </c>
      <c r="AC309" s="23">
        <f t="shared" si="77"/>
        <v>9.3373999999999882</v>
      </c>
    </row>
    <row r="310" spans="1:29">
      <c r="A310" s="25"/>
      <c r="B310" s="25"/>
      <c r="C310" s="25"/>
      <c r="D310" s="25"/>
      <c r="E310" s="25"/>
      <c r="F310" s="28" t="s">
        <v>680</v>
      </c>
      <c r="G310" s="29">
        <v>120</v>
      </c>
      <c r="H310" s="30">
        <v>31896</v>
      </c>
      <c r="I310" s="30">
        <v>119021</v>
      </c>
      <c r="J310" s="30">
        <v>117039</v>
      </c>
      <c r="K310" s="30">
        <v>74583</v>
      </c>
      <c r="L310" s="22">
        <f t="shared" si="81"/>
        <v>-37.336268389611917</v>
      </c>
      <c r="M310" s="30">
        <v>133628</v>
      </c>
      <c r="N310" s="30">
        <v>83204</v>
      </c>
      <c r="O310" s="22">
        <f t="shared" si="73"/>
        <v>11.558934341606005</v>
      </c>
      <c r="P310" s="30">
        <v>132619</v>
      </c>
      <c r="Q310" s="30">
        <v>62570</v>
      </c>
      <c r="R310" s="22">
        <f t="shared" si="74"/>
        <v>-24.799288495745401</v>
      </c>
      <c r="S310" s="30">
        <v>90000</v>
      </c>
      <c r="T310" s="30">
        <v>24735</v>
      </c>
      <c r="U310" s="23">
        <f t="shared" si="75"/>
        <v>43.838900431516691</v>
      </c>
      <c r="V310" s="94">
        <v>90000</v>
      </c>
      <c r="W310" s="24">
        <v>0</v>
      </c>
      <c r="X310" s="30">
        <v>98779.564799999993</v>
      </c>
      <c r="Y310" s="24">
        <v>9.7550719999999842</v>
      </c>
      <c r="Z310" s="30">
        <v>108199.37671947936</v>
      </c>
      <c r="AA310" s="24">
        <f t="shared" si="76"/>
        <v>9.5361950000000064</v>
      </c>
      <c r="AB310" s="64">
        <f>Z310*$AB$3*$AB$4</f>
        <v>118302.38532128402</v>
      </c>
      <c r="AC310" s="23">
        <f t="shared" si="77"/>
        <v>9.3373999999999882</v>
      </c>
    </row>
    <row r="311" spans="1:29">
      <c r="A311" s="25"/>
      <c r="B311" s="25"/>
      <c r="C311" s="25"/>
      <c r="D311" s="25"/>
      <c r="E311" s="26" t="s">
        <v>258</v>
      </c>
      <c r="F311" s="28"/>
      <c r="G311" s="32" t="s">
        <v>355</v>
      </c>
      <c r="H311" s="20">
        <f t="shared" ref="H311:AB311" si="89">H312+H313</f>
        <v>65000</v>
      </c>
      <c r="I311" s="20">
        <f t="shared" si="89"/>
        <v>30422</v>
      </c>
      <c r="J311" s="20">
        <f t="shared" si="89"/>
        <v>20000</v>
      </c>
      <c r="K311" s="20">
        <f t="shared" si="89"/>
        <v>72127</v>
      </c>
      <c r="L311" s="22">
        <f t="shared" si="81"/>
        <v>137.08829136808887</v>
      </c>
      <c r="M311" s="20">
        <f t="shared" si="89"/>
        <v>74000</v>
      </c>
      <c r="N311" s="20">
        <f t="shared" si="89"/>
        <v>86457</v>
      </c>
      <c r="O311" s="22">
        <f t="shared" si="73"/>
        <v>19.867733303755884</v>
      </c>
      <c r="P311" s="20">
        <f t="shared" si="89"/>
        <v>101119</v>
      </c>
      <c r="Q311" s="20">
        <f t="shared" si="89"/>
        <v>102025</v>
      </c>
      <c r="R311" s="22">
        <f t="shared" si="74"/>
        <v>18.006639138531284</v>
      </c>
      <c r="S311" s="20">
        <f t="shared" si="89"/>
        <v>95000</v>
      </c>
      <c r="T311" s="20">
        <f t="shared" si="89"/>
        <v>29938</v>
      </c>
      <c r="U311" s="23">
        <f t="shared" si="75"/>
        <v>-6.8855672629257469</v>
      </c>
      <c r="V311" s="79">
        <v>116202</v>
      </c>
      <c r="W311" s="80">
        <v>22.317894736842121</v>
      </c>
      <c r="X311" s="79">
        <v>127537.58876543998</v>
      </c>
      <c r="Y311" s="80">
        <v>9.7550719999999842</v>
      </c>
      <c r="Z311" s="79">
        <v>139699.82192841047</v>
      </c>
      <c r="AA311" s="24">
        <f t="shared" si="76"/>
        <v>9.5361950000000206</v>
      </c>
      <c r="AB311" s="63">
        <f t="shared" si="89"/>
        <v>152744.15310115388</v>
      </c>
      <c r="AC311" s="23">
        <f t="shared" si="77"/>
        <v>9.3374000000000024</v>
      </c>
    </row>
    <row r="312" spans="1:29">
      <c r="A312" s="25"/>
      <c r="B312" s="25"/>
      <c r="C312" s="25"/>
      <c r="D312" s="25"/>
      <c r="E312" s="25"/>
      <c r="F312" s="28" t="s">
        <v>681</v>
      </c>
      <c r="G312" s="29">
        <v>120</v>
      </c>
      <c r="H312" s="30">
        <v>45000</v>
      </c>
      <c r="I312" s="30">
        <v>1502</v>
      </c>
      <c r="J312" s="31">
        <v>0</v>
      </c>
      <c r="K312" s="31">
        <v>305</v>
      </c>
      <c r="L312" s="22">
        <f t="shared" si="81"/>
        <v>-79.693741677762986</v>
      </c>
      <c r="M312" s="31">
        <v>0</v>
      </c>
      <c r="N312" s="31">
        <v>192</v>
      </c>
      <c r="O312" s="22">
        <f t="shared" si="73"/>
        <v>-37.049180327868847</v>
      </c>
      <c r="P312" s="31"/>
      <c r="Q312" s="31"/>
      <c r="R312" s="22">
        <f t="shared" si="74"/>
        <v>-100</v>
      </c>
      <c r="S312" s="31"/>
      <c r="T312" s="31"/>
      <c r="U312" s="23" t="str">
        <f t="shared" si="75"/>
        <v>-</v>
      </c>
      <c r="V312" s="81">
        <v>0</v>
      </c>
      <c r="W312" s="80" t="s">
        <v>1226</v>
      </c>
      <c r="X312" s="81">
        <v>0</v>
      </c>
      <c r="Y312" s="80" t="s">
        <v>1226</v>
      </c>
      <c r="Z312" s="81">
        <v>0</v>
      </c>
      <c r="AA312" s="24" t="str">
        <f t="shared" si="76"/>
        <v>-</v>
      </c>
      <c r="AB312" s="64">
        <f>Z312*$AB$3*$AB$4</f>
        <v>0</v>
      </c>
      <c r="AC312" s="23" t="str">
        <f t="shared" si="77"/>
        <v>-</v>
      </c>
    </row>
    <row r="313" spans="1:29">
      <c r="A313" s="25"/>
      <c r="B313" s="25"/>
      <c r="C313" s="25"/>
      <c r="D313" s="25"/>
      <c r="E313" s="25"/>
      <c r="F313" s="28" t="s">
        <v>681</v>
      </c>
      <c r="G313" s="29">
        <v>220</v>
      </c>
      <c r="H313" s="30">
        <v>20000</v>
      </c>
      <c r="I313" s="30">
        <v>28920</v>
      </c>
      <c r="J313" s="30">
        <v>20000</v>
      </c>
      <c r="K313" s="30">
        <v>71822</v>
      </c>
      <c r="L313" s="22">
        <f t="shared" si="81"/>
        <v>148.34716459197787</v>
      </c>
      <c r="M313" s="30">
        <v>74000</v>
      </c>
      <c r="N313" s="30">
        <v>86265</v>
      </c>
      <c r="O313" s="22">
        <f t="shared" si="73"/>
        <v>20.109437219793364</v>
      </c>
      <c r="P313" s="30">
        <v>101119</v>
      </c>
      <c r="Q313" s="30">
        <v>102025</v>
      </c>
      <c r="R313" s="22">
        <f t="shared" si="74"/>
        <v>18.269286500898389</v>
      </c>
      <c r="S313" s="30">
        <v>95000</v>
      </c>
      <c r="T313" s="30">
        <v>29938</v>
      </c>
      <c r="U313" s="23">
        <f t="shared" si="75"/>
        <v>-6.8855672629257469</v>
      </c>
      <c r="V313" s="94">
        <v>116202</v>
      </c>
      <c r="W313" s="24">
        <v>22.317894736842121</v>
      </c>
      <c r="X313" s="30">
        <v>127537.58876543998</v>
      </c>
      <c r="Y313" s="24">
        <v>9.7550719999999842</v>
      </c>
      <c r="Z313" s="30">
        <v>139699.82192841047</v>
      </c>
      <c r="AA313" s="24">
        <f t="shared" si="76"/>
        <v>9.5361950000000206</v>
      </c>
      <c r="AB313" s="64">
        <f>Z313*$AB$3*$AB$4</f>
        <v>152744.15310115388</v>
      </c>
      <c r="AC313" s="23">
        <f t="shared" si="77"/>
        <v>9.3374000000000024</v>
      </c>
    </row>
    <row r="314" spans="1:29">
      <c r="A314" s="25"/>
      <c r="B314" s="25"/>
      <c r="C314" s="25"/>
      <c r="D314" s="25"/>
      <c r="E314" s="26" t="s">
        <v>259</v>
      </c>
      <c r="F314" s="28"/>
      <c r="G314" s="32" t="s">
        <v>355</v>
      </c>
      <c r="H314" s="20">
        <f t="shared" ref="H314:AB314" si="90">H315+H316</f>
        <v>0</v>
      </c>
      <c r="I314" s="20">
        <f t="shared" si="90"/>
        <v>507811</v>
      </c>
      <c r="J314" s="20">
        <f t="shared" si="90"/>
        <v>400000</v>
      </c>
      <c r="K314" s="20">
        <f t="shared" si="90"/>
        <v>828928</v>
      </c>
      <c r="L314" s="22">
        <f t="shared" si="81"/>
        <v>63.235534480348008</v>
      </c>
      <c r="M314" s="20">
        <f t="shared" si="90"/>
        <v>1167472</v>
      </c>
      <c r="N314" s="20">
        <f t="shared" si="90"/>
        <v>441759</v>
      </c>
      <c r="O314" s="22">
        <f t="shared" si="73"/>
        <v>-46.707192904570725</v>
      </c>
      <c r="P314" s="20">
        <f t="shared" si="90"/>
        <v>292620</v>
      </c>
      <c r="Q314" s="20">
        <f t="shared" si="90"/>
        <v>382831</v>
      </c>
      <c r="R314" s="22">
        <f t="shared" si="74"/>
        <v>-13.339399989587093</v>
      </c>
      <c r="S314" s="20">
        <f t="shared" si="90"/>
        <v>350000</v>
      </c>
      <c r="T314" s="20">
        <f t="shared" si="90"/>
        <v>116573</v>
      </c>
      <c r="U314" s="23">
        <f t="shared" si="75"/>
        <v>-8.5758467835676839</v>
      </c>
      <c r="V314" s="79">
        <v>489000</v>
      </c>
      <c r="W314" s="80">
        <v>39.714285714285722</v>
      </c>
      <c r="X314" s="79">
        <v>536702.30207999994</v>
      </c>
      <c r="Y314" s="80">
        <v>9.7550719999999842</v>
      </c>
      <c r="Z314" s="79">
        <v>587883.28017583792</v>
      </c>
      <c r="AA314" s="24">
        <f t="shared" si="76"/>
        <v>9.5361950000000206</v>
      </c>
      <c r="AB314" s="63">
        <f t="shared" si="90"/>
        <v>642776.29357897653</v>
      </c>
      <c r="AC314" s="23">
        <f t="shared" si="77"/>
        <v>9.3373999999999882</v>
      </c>
    </row>
    <row r="315" spans="1:29">
      <c r="A315" s="25"/>
      <c r="B315" s="25"/>
      <c r="C315" s="25"/>
      <c r="D315" s="25"/>
      <c r="E315" s="25"/>
      <c r="F315" s="28" t="s">
        <v>682</v>
      </c>
      <c r="G315" s="29">
        <v>120</v>
      </c>
      <c r="H315" s="31"/>
      <c r="I315" s="31"/>
      <c r="J315" s="31">
        <v>0</v>
      </c>
      <c r="K315" s="31">
        <v>22</v>
      </c>
      <c r="L315" s="22" t="str">
        <f t="shared" si="81"/>
        <v>-</v>
      </c>
      <c r="M315" s="31">
        <v>0</v>
      </c>
      <c r="N315" s="30">
        <v>92315</v>
      </c>
      <c r="O315" s="22">
        <f t="shared" si="73"/>
        <v>419513.63636363641</v>
      </c>
      <c r="P315" s="30">
        <v>292620</v>
      </c>
      <c r="Q315" s="30">
        <v>382831</v>
      </c>
      <c r="R315" s="22">
        <f t="shared" si="74"/>
        <v>314.70075285706554</v>
      </c>
      <c r="S315" s="30">
        <v>350000</v>
      </c>
      <c r="T315" s="30">
        <v>116573</v>
      </c>
      <c r="U315" s="23">
        <f t="shared" si="75"/>
        <v>-8.5758467835676839</v>
      </c>
      <c r="V315" s="94">
        <v>489000</v>
      </c>
      <c r="W315" s="24">
        <v>39.714285714285722</v>
      </c>
      <c r="X315" s="30">
        <v>536702.30207999994</v>
      </c>
      <c r="Y315" s="24">
        <v>9.7550719999999842</v>
      </c>
      <c r="Z315" s="30">
        <v>587883.28017583792</v>
      </c>
      <c r="AA315" s="24">
        <f t="shared" si="76"/>
        <v>9.5361950000000206</v>
      </c>
      <c r="AB315" s="64">
        <f>Z315*$AB$3*$AB$4</f>
        <v>642776.29357897653</v>
      </c>
      <c r="AC315" s="23">
        <f t="shared" si="77"/>
        <v>9.3373999999999882</v>
      </c>
    </row>
    <row r="316" spans="1:29">
      <c r="A316" s="25"/>
      <c r="B316" s="25"/>
      <c r="C316" s="25"/>
      <c r="D316" s="25"/>
      <c r="E316" s="25"/>
      <c r="F316" s="28" t="s">
        <v>682</v>
      </c>
      <c r="G316" s="29">
        <v>220</v>
      </c>
      <c r="H316" s="31">
        <v>0</v>
      </c>
      <c r="I316" s="30">
        <v>507811</v>
      </c>
      <c r="J316" s="30">
        <v>400000</v>
      </c>
      <c r="K316" s="30">
        <v>828906</v>
      </c>
      <c r="L316" s="22">
        <f t="shared" si="81"/>
        <v>63.231202159858697</v>
      </c>
      <c r="M316" s="30">
        <v>1167472</v>
      </c>
      <c r="N316" s="30">
        <v>349444</v>
      </c>
      <c r="O316" s="22">
        <f t="shared" si="73"/>
        <v>-57.842746945974568</v>
      </c>
      <c r="P316" s="31"/>
      <c r="Q316" s="31"/>
      <c r="R316" s="22">
        <f t="shared" si="74"/>
        <v>-100</v>
      </c>
      <c r="S316" s="31"/>
      <c r="T316" s="31"/>
      <c r="U316" s="23" t="str">
        <f t="shared" si="75"/>
        <v>-</v>
      </c>
      <c r="V316" s="30">
        <v>0</v>
      </c>
      <c r="W316" s="24" t="s">
        <v>1226</v>
      </c>
      <c r="X316" s="30">
        <v>0</v>
      </c>
      <c r="Y316" s="24" t="s">
        <v>1226</v>
      </c>
      <c r="Z316" s="30">
        <v>0</v>
      </c>
      <c r="AA316" s="24" t="str">
        <f t="shared" si="76"/>
        <v>-</v>
      </c>
      <c r="AB316" s="64">
        <f>Z316*$AB$3*$AB$4</f>
        <v>0</v>
      </c>
      <c r="AC316" s="23" t="str">
        <f t="shared" si="77"/>
        <v>-</v>
      </c>
    </row>
    <row r="317" spans="1:29">
      <c r="A317" s="25"/>
      <c r="B317" s="25"/>
      <c r="C317" s="25"/>
      <c r="D317" s="25"/>
      <c r="E317" s="26" t="s">
        <v>260</v>
      </c>
      <c r="F317" s="28"/>
      <c r="G317" s="32" t="s">
        <v>355</v>
      </c>
      <c r="H317" s="20">
        <f t="shared" ref="H317:AB317" si="91">H318</f>
        <v>0</v>
      </c>
      <c r="I317" s="20">
        <f t="shared" si="91"/>
        <v>94512</v>
      </c>
      <c r="J317" s="20">
        <f t="shared" si="91"/>
        <v>0</v>
      </c>
      <c r="K317" s="20">
        <f t="shared" si="91"/>
        <v>1918</v>
      </c>
      <c r="L317" s="22">
        <f t="shared" si="81"/>
        <v>-97.970628068393438</v>
      </c>
      <c r="M317" s="20">
        <f t="shared" si="91"/>
        <v>0</v>
      </c>
      <c r="N317" s="20">
        <f t="shared" si="91"/>
        <v>173</v>
      </c>
      <c r="O317" s="22">
        <f t="shared" si="73"/>
        <v>-90.980187695516165</v>
      </c>
      <c r="P317" s="20">
        <f t="shared" si="91"/>
        <v>0</v>
      </c>
      <c r="Q317" s="20">
        <f t="shared" si="91"/>
        <v>66</v>
      </c>
      <c r="R317" s="22">
        <f t="shared" si="74"/>
        <v>-61.849710982658962</v>
      </c>
      <c r="S317" s="20">
        <f t="shared" si="91"/>
        <v>0</v>
      </c>
      <c r="T317" s="20">
        <f t="shared" si="91"/>
        <v>0</v>
      </c>
      <c r="U317" s="23">
        <f t="shared" si="75"/>
        <v>-100</v>
      </c>
      <c r="V317" s="79">
        <v>0</v>
      </c>
      <c r="W317" s="80" t="s">
        <v>1226</v>
      </c>
      <c r="X317" s="79">
        <v>0</v>
      </c>
      <c r="Y317" s="80" t="s">
        <v>1226</v>
      </c>
      <c r="Z317" s="79">
        <v>0</v>
      </c>
      <c r="AA317" s="24" t="str">
        <f t="shared" si="76"/>
        <v>-</v>
      </c>
      <c r="AB317" s="63">
        <f t="shared" si="91"/>
        <v>0</v>
      </c>
      <c r="AC317" s="23" t="str">
        <f t="shared" si="77"/>
        <v>-</v>
      </c>
    </row>
    <row r="318" spans="1:29">
      <c r="A318" s="25"/>
      <c r="B318" s="25"/>
      <c r="C318" s="25"/>
      <c r="D318" s="25"/>
      <c r="E318" s="25"/>
      <c r="F318" s="28" t="s">
        <v>683</v>
      </c>
      <c r="G318" s="29">
        <v>120</v>
      </c>
      <c r="H318" s="31">
        <v>0</v>
      </c>
      <c r="I318" s="30">
        <v>94512</v>
      </c>
      <c r="J318" s="31">
        <v>0</v>
      </c>
      <c r="K318" s="30">
        <v>1918</v>
      </c>
      <c r="L318" s="22">
        <f t="shared" si="81"/>
        <v>-97.970628068393438</v>
      </c>
      <c r="M318" s="31">
        <v>0</v>
      </c>
      <c r="N318" s="31">
        <v>173</v>
      </c>
      <c r="O318" s="22">
        <f t="shared" si="73"/>
        <v>-90.980187695516165</v>
      </c>
      <c r="P318" s="31">
        <v>0</v>
      </c>
      <c r="Q318" s="31">
        <v>66</v>
      </c>
      <c r="R318" s="22">
        <f t="shared" si="74"/>
        <v>-61.849710982658962</v>
      </c>
      <c r="S318" s="31"/>
      <c r="T318" s="31"/>
      <c r="U318" s="23">
        <f t="shared" si="75"/>
        <v>-100</v>
      </c>
      <c r="V318" s="30">
        <v>0</v>
      </c>
      <c r="W318" s="24" t="s">
        <v>1226</v>
      </c>
      <c r="X318" s="30">
        <v>0</v>
      </c>
      <c r="Y318" s="24" t="s">
        <v>1226</v>
      </c>
      <c r="Z318" s="30">
        <v>0</v>
      </c>
      <c r="AA318" s="24" t="str">
        <f t="shared" si="76"/>
        <v>-</v>
      </c>
      <c r="AB318" s="64">
        <f>Z318*$AB$3*$AB$4</f>
        <v>0</v>
      </c>
      <c r="AC318" s="23" t="str">
        <f t="shared" si="77"/>
        <v>-</v>
      </c>
    </row>
    <row r="319" spans="1:29">
      <c r="A319" s="25"/>
      <c r="B319" s="25"/>
      <c r="C319" s="25"/>
      <c r="D319" s="25"/>
      <c r="E319" s="26" t="s">
        <v>261</v>
      </c>
      <c r="F319" s="28"/>
      <c r="G319" s="32" t="s">
        <v>355</v>
      </c>
      <c r="H319" s="20">
        <f t="shared" ref="H319:AB319" si="92">H320</f>
        <v>564000</v>
      </c>
      <c r="I319" s="20">
        <f t="shared" si="92"/>
        <v>234134</v>
      </c>
      <c r="J319" s="20">
        <f t="shared" si="92"/>
        <v>146999</v>
      </c>
      <c r="K319" s="20">
        <f t="shared" si="92"/>
        <v>331247</v>
      </c>
      <c r="L319" s="22">
        <f t="shared" si="81"/>
        <v>41.477529961475057</v>
      </c>
      <c r="M319" s="20">
        <f t="shared" si="92"/>
        <v>116999</v>
      </c>
      <c r="N319" s="20">
        <f t="shared" si="92"/>
        <v>233729</v>
      </c>
      <c r="O319" s="22">
        <f t="shared" si="73"/>
        <v>-29.439662849776752</v>
      </c>
      <c r="P319" s="20">
        <f t="shared" si="92"/>
        <v>140186</v>
      </c>
      <c r="Q319" s="20">
        <f t="shared" si="92"/>
        <v>349120</v>
      </c>
      <c r="R319" s="22">
        <f t="shared" si="74"/>
        <v>49.369569030800619</v>
      </c>
      <c r="S319" s="20">
        <f t="shared" si="92"/>
        <v>29000</v>
      </c>
      <c r="T319" s="20">
        <f t="shared" si="92"/>
        <v>122878</v>
      </c>
      <c r="U319" s="23">
        <f t="shared" si="75"/>
        <v>-91.693400549954177</v>
      </c>
      <c r="V319" s="79">
        <v>124647</v>
      </c>
      <c r="W319" s="80">
        <v>329.81724137931042</v>
      </c>
      <c r="X319" s="79">
        <v>136806.40459583999</v>
      </c>
      <c r="Y319" s="80">
        <v>9.7550719999999842</v>
      </c>
      <c r="Z319" s="79">
        <v>149852.53011058827</v>
      </c>
      <c r="AA319" s="24">
        <f t="shared" si="76"/>
        <v>9.5361950000000064</v>
      </c>
      <c r="AB319" s="63">
        <f t="shared" si="92"/>
        <v>163844.86025713434</v>
      </c>
      <c r="AC319" s="23">
        <f t="shared" si="77"/>
        <v>9.3374000000000024</v>
      </c>
    </row>
    <row r="320" spans="1:29">
      <c r="A320" s="25"/>
      <c r="B320" s="25"/>
      <c r="C320" s="25"/>
      <c r="D320" s="25"/>
      <c r="E320" s="25"/>
      <c r="F320" s="28" t="s">
        <v>684</v>
      </c>
      <c r="G320" s="29">
        <v>120</v>
      </c>
      <c r="H320" s="30">
        <v>564000</v>
      </c>
      <c r="I320" s="30">
        <v>234134</v>
      </c>
      <c r="J320" s="30">
        <v>146999</v>
      </c>
      <c r="K320" s="30">
        <v>331247</v>
      </c>
      <c r="L320" s="22">
        <f t="shared" si="81"/>
        <v>41.477529961475057</v>
      </c>
      <c r="M320" s="30">
        <v>116999</v>
      </c>
      <c r="N320" s="30">
        <v>233729</v>
      </c>
      <c r="O320" s="22">
        <f t="shared" si="73"/>
        <v>-29.439662849776752</v>
      </c>
      <c r="P320" s="30">
        <v>140186</v>
      </c>
      <c r="Q320" s="30">
        <v>349120</v>
      </c>
      <c r="R320" s="22">
        <f t="shared" si="74"/>
        <v>49.369569030800619</v>
      </c>
      <c r="S320" s="30">
        <v>29000</v>
      </c>
      <c r="T320" s="30">
        <v>122878</v>
      </c>
      <c r="U320" s="23">
        <f t="shared" si="75"/>
        <v>-91.693400549954177</v>
      </c>
      <c r="V320" s="94">
        <v>124647</v>
      </c>
      <c r="W320" s="24">
        <v>329.81724137931042</v>
      </c>
      <c r="X320" s="30">
        <v>136806.40459583999</v>
      </c>
      <c r="Y320" s="24">
        <v>9.7550719999999842</v>
      </c>
      <c r="Z320" s="30">
        <v>149852.53011058827</v>
      </c>
      <c r="AA320" s="24">
        <f t="shared" si="76"/>
        <v>9.5361950000000064</v>
      </c>
      <c r="AB320" s="64">
        <f>Z320*$AB$3*$AB$4</f>
        <v>163844.86025713434</v>
      </c>
      <c r="AC320" s="23">
        <f t="shared" si="77"/>
        <v>9.3374000000000024</v>
      </c>
    </row>
    <row r="321" spans="1:29">
      <c r="A321" s="25"/>
      <c r="B321" s="25"/>
      <c r="C321" s="25"/>
      <c r="D321" s="25"/>
      <c r="E321" s="26" t="s">
        <v>262</v>
      </c>
      <c r="F321" s="28"/>
      <c r="G321" s="32" t="s">
        <v>355</v>
      </c>
      <c r="H321" s="20">
        <f t="shared" ref="H321:AB321" si="93">H322</f>
        <v>184000</v>
      </c>
      <c r="I321" s="20">
        <f t="shared" si="93"/>
        <v>267038</v>
      </c>
      <c r="J321" s="20">
        <f t="shared" si="93"/>
        <v>156296</v>
      </c>
      <c r="K321" s="20">
        <f t="shared" si="93"/>
        <v>267504</v>
      </c>
      <c r="L321" s="22">
        <f t="shared" si="81"/>
        <v>0.17450699900388145</v>
      </c>
      <c r="M321" s="20">
        <f t="shared" si="93"/>
        <v>187212</v>
      </c>
      <c r="N321" s="20">
        <f t="shared" si="93"/>
        <v>287314</v>
      </c>
      <c r="O321" s="22">
        <f t="shared" si="73"/>
        <v>7.4054967402356482</v>
      </c>
      <c r="P321" s="20">
        <f t="shared" si="93"/>
        <v>205335</v>
      </c>
      <c r="Q321" s="20">
        <f t="shared" si="93"/>
        <v>349553</v>
      </c>
      <c r="R321" s="22">
        <f t="shared" si="74"/>
        <v>21.662362432739087</v>
      </c>
      <c r="S321" s="20">
        <f t="shared" si="93"/>
        <v>187000</v>
      </c>
      <c r="T321" s="20">
        <f t="shared" si="93"/>
        <v>90321</v>
      </c>
      <c r="U321" s="23">
        <f t="shared" si="75"/>
        <v>-46.503105394603963</v>
      </c>
      <c r="V321" s="79">
        <v>340000</v>
      </c>
      <c r="W321" s="80">
        <v>81.818181818181813</v>
      </c>
      <c r="X321" s="79">
        <v>373167.24479999993</v>
      </c>
      <c r="Y321" s="80">
        <v>9.7550719999999842</v>
      </c>
      <c r="Z321" s="79">
        <v>408753.20094025537</v>
      </c>
      <c r="AA321" s="24">
        <f t="shared" si="76"/>
        <v>9.5361950000000206</v>
      </c>
      <c r="AB321" s="63">
        <f t="shared" si="93"/>
        <v>446920.12232485076</v>
      </c>
      <c r="AC321" s="23">
        <f t="shared" si="77"/>
        <v>9.3374000000000024</v>
      </c>
    </row>
    <row r="322" spans="1:29">
      <c r="A322" s="25"/>
      <c r="B322" s="25"/>
      <c r="C322" s="25"/>
      <c r="D322" s="25"/>
      <c r="E322" s="25"/>
      <c r="F322" s="28" t="s">
        <v>685</v>
      </c>
      <c r="G322" s="29">
        <v>120</v>
      </c>
      <c r="H322" s="30">
        <v>184000</v>
      </c>
      <c r="I322" s="30">
        <v>267038</v>
      </c>
      <c r="J322" s="30">
        <v>156296</v>
      </c>
      <c r="K322" s="30">
        <v>267504</v>
      </c>
      <c r="L322" s="22">
        <f t="shared" si="81"/>
        <v>0.17450699900388145</v>
      </c>
      <c r="M322" s="30">
        <v>187212</v>
      </c>
      <c r="N322" s="30">
        <v>287314</v>
      </c>
      <c r="O322" s="22">
        <f t="shared" si="73"/>
        <v>7.4054967402356482</v>
      </c>
      <c r="P322" s="30">
        <v>205335</v>
      </c>
      <c r="Q322" s="30">
        <v>349553</v>
      </c>
      <c r="R322" s="22">
        <f t="shared" si="74"/>
        <v>21.662362432739087</v>
      </c>
      <c r="S322" s="30">
        <v>187000</v>
      </c>
      <c r="T322" s="30">
        <v>90321</v>
      </c>
      <c r="U322" s="23">
        <f t="shared" si="75"/>
        <v>-46.503105394603963</v>
      </c>
      <c r="V322" s="94">
        <v>340000</v>
      </c>
      <c r="W322" s="24">
        <v>81.818181818181813</v>
      </c>
      <c r="X322" s="30">
        <v>373167.24479999993</v>
      </c>
      <c r="Y322" s="24">
        <v>9.7550719999999842</v>
      </c>
      <c r="Z322" s="30">
        <v>408753.20094025537</v>
      </c>
      <c r="AA322" s="24">
        <f t="shared" si="76"/>
        <v>9.5361950000000206</v>
      </c>
      <c r="AB322" s="64">
        <f>Z322*$AB$3*$AB$4</f>
        <v>446920.12232485076</v>
      </c>
      <c r="AC322" s="23">
        <f t="shared" si="77"/>
        <v>9.3374000000000024</v>
      </c>
    </row>
    <row r="323" spans="1:29">
      <c r="A323" s="25"/>
      <c r="B323" s="25"/>
      <c r="C323" s="25"/>
      <c r="D323" s="25"/>
      <c r="E323" s="26" t="s">
        <v>263</v>
      </c>
      <c r="F323" s="28"/>
      <c r="G323" s="32" t="s">
        <v>355</v>
      </c>
      <c r="H323" s="20">
        <f t="shared" ref="H323:AB323" si="94">H324</f>
        <v>10000</v>
      </c>
      <c r="I323" s="20">
        <f t="shared" si="94"/>
        <v>77660</v>
      </c>
      <c r="J323" s="20">
        <f t="shared" si="94"/>
        <v>32000</v>
      </c>
      <c r="K323" s="20">
        <f t="shared" si="94"/>
        <v>98143</v>
      </c>
      <c r="L323" s="22">
        <f t="shared" si="81"/>
        <v>26.375225341231001</v>
      </c>
      <c r="M323" s="20">
        <f t="shared" si="94"/>
        <v>60000</v>
      </c>
      <c r="N323" s="20">
        <f t="shared" si="94"/>
        <v>95532</v>
      </c>
      <c r="O323" s="22">
        <f t="shared" si="73"/>
        <v>-2.6604036966467248</v>
      </c>
      <c r="P323" s="20">
        <f t="shared" si="94"/>
        <v>80000</v>
      </c>
      <c r="Q323" s="20">
        <f t="shared" si="94"/>
        <v>100146</v>
      </c>
      <c r="R323" s="22">
        <f t="shared" si="74"/>
        <v>4.8297952518527865</v>
      </c>
      <c r="S323" s="20">
        <f t="shared" si="94"/>
        <v>180000</v>
      </c>
      <c r="T323" s="20">
        <f t="shared" si="94"/>
        <v>28467</v>
      </c>
      <c r="U323" s="23">
        <f t="shared" si="75"/>
        <v>79.737583128632195</v>
      </c>
      <c r="V323" s="79">
        <v>190000</v>
      </c>
      <c r="W323" s="80">
        <v>5.5555555555555571</v>
      </c>
      <c r="X323" s="79">
        <v>208534.63679999998</v>
      </c>
      <c r="Y323" s="80">
        <v>9.7550719999999842</v>
      </c>
      <c r="Z323" s="79">
        <v>228420.90640778976</v>
      </c>
      <c r="AA323" s="24">
        <f t="shared" si="76"/>
        <v>9.5361950000000064</v>
      </c>
      <c r="AB323" s="63">
        <f t="shared" si="94"/>
        <v>249749.48012271069</v>
      </c>
      <c r="AC323" s="23">
        <f t="shared" si="77"/>
        <v>9.3373999999999882</v>
      </c>
    </row>
    <row r="324" spans="1:29">
      <c r="A324" s="25"/>
      <c r="B324" s="25"/>
      <c r="C324" s="25"/>
      <c r="D324" s="25"/>
      <c r="E324" s="25"/>
      <c r="F324" s="28" t="s">
        <v>686</v>
      </c>
      <c r="G324" s="29">
        <v>120</v>
      </c>
      <c r="H324" s="30">
        <v>10000</v>
      </c>
      <c r="I324" s="30">
        <v>77660</v>
      </c>
      <c r="J324" s="30">
        <v>32000</v>
      </c>
      <c r="K324" s="30">
        <v>98143</v>
      </c>
      <c r="L324" s="22">
        <f t="shared" si="81"/>
        <v>26.375225341231001</v>
      </c>
      <c r="M324" s="30">
        <v>60000</v>
      </c>
      <c r="N324" s="30">
        <v>95532</v>
      </c>
      <c r="O324" s="22">
        <f t="shared" si="73"/>
        <v>-2.6604036966467248</v>
      </c>
      <c r="P324" s="30">
        <v>80000</v>
      </c>
      <c r="Q324" s="30">
        <v>100146</v>
      </c>
      <c r="R324" s="22">
        <f t="shared" si="74"/>
        <v>4.8297952518527865</v>
      </c>
      <c r="S324" s="30">
        <v>180000</v>
      </c>
      <c r="T324" s="30">
        <v>28467</v>
      </c>
      <c r="U324" s="23">
        <f t="shared" si="75"/>
        <v>79.737583128632195</v>
      </c>
      <c r="V324" s="94">
        <v>190000</v>
      </c>
      <c r="W324" s="24">
        <v>5.5555555555555571</v>
      </c>
      <c r="X324" s="30">
        <v>208534.63679999998</v>
      </c>
      <c r="Y324" s="24">
        <v>9.7550719999999842</v>
      </c>
      <c r="Z324" s="30">
        <v>228420.90640778976</v>
      </c>
      <c r="AA324" s="24">
        <f t="shared" si="76"/>
        <v>9.5361950000000064</v>
      </c>
      <c r="AB324" s="64">
        <f>Z324*$AB$3*$AB$4</f>
        <v>249749.48012271069</v>
      </c>
      <c r="AC324" s="23">
        <f t="shared" si="77"/>
        <v>9.3373999999999882</v>
      </c>
    </row>
    <row r="325" spans="1:29">
      <c r="A325" s="25"/>
      <c r="B325" s="25"/>
      <c r="C325" s="25"/>
      <c r="D325" s="25"/>
      <c r="E325" s="26" t="s">
        <v>264</v>
      </c>
      <c r="F325" s="28"/>
      <c r="G325" s="32" t="s">
        <v>355</v>
      </c>
      <c r="H325" s="20">
        <f t="shared" ref="H325:AB325" si="95">H326</f>
        <v>29315</v>
      </c>
      <c r="I325" s="20">
        <f t="shared" si="95"/>
        <v>43784</v>
      </c>
      <c r="J325" s="20">
        <f t="shared" si="95"/>
        <v>30000</v>
      </c>
      <c r="K325" s="20">
        <f t="shared" si="95"/>
        <v>34593</v>
      </c>
      <c r="L325" s="22">
        <f t="shared" si="81"/>
        <v>-20.9916864608076</v>
      </c>
      <c r="M325" s="20">
        <f t="shared" si="95"/>
        <v>0</v>
      </c>
      <c r="N325" s="20">
        <f t="shared" si="95"/>
        <v>35009</v>
      </c>
      <c r="O325" s="22">
        <f t="shared" si="73"/>
        <v>1.2025554302893795</v>
      </c>
      <c r="P325" s="20">
        <f t="shared" si="95"/>
        <v>0</v>
      </c>
      <c r="Q325" s="20">
        <f t="shared" si="95"/>
        <v>33449</v>
      </c>
      <c r="R325" s="22">
        <f t="shared" si="74"/>
        <v>-4.4559970293353075</v>
      </c>
      <c r="S325" s="20">
        <f t="shared" si="95"/>
        <v>0</v>
      </c>
      <c r="T325" s="20">
        <f t="shared" si="95"/>
        <v>13481</v>
      </c>
      <c r="U325" s="23">
        <f t="shared" si="75"/>
        <v>-100</v>
      </c>
      <c r="V325" s="79">
        <v>0</v>
      </c>
      <c r="W325" s="80" t="s">
        <v>1226</v>
      </c>
      <c r="X325" s="79">
        <v>0</v>
      </c>
      <c r="Y325" s="80" t="s">
        <v>1226</v>
      </c>
      <c r="Z325" s="79">
        <v>0</v>
      </c>
      <c r="AA325" s="24" t="str">
        <f t="shared" si="76"/>
        <v>-</v>
      </c>
      <c r="AB325" s="63">
        <f t="shared" si="95"/>
        <v>0</v>
      </c>
      <c r="AC325" s="23" t="str">
        <f t="shared" si="77"/>
        <v>-</v>
      </c>
    </row>
    <row r="326" spans="1:29">
      <c r="A326" s="25"/>
      <c r="B326" s="25"/>
      <c r="C326" s="25"/>
      <c r="D326" s="25"/>
      <c r="E326" s="25"/>
      <c r="F326" s="28" t="s">
        <v>687</v>
      </c>
      <c r="G326" s="29">
        <v>120</v>
      </c>
      <c r="H326" s="30">
        <v>29315</v>
      </c>
      <c r="I326" s="30">
        <v>43784</v>
      </c>
      <c r="J326" s="30">
        <v>30000</v>
      </c>
      <c r="K326" s="30">
        <v>34593</v>
      </c>
      <c r="L326" s="22">
        <f t="shared" si="81"/>
        <v>-20.9916864608076</v>
      </c>
      <c r="M326" s="31">
        <v>0</v>
      </c>
      <c r="N326" s="30">
        <v>35009</v>
      </c>
      <c r="O326" s="22">
        <f t="shared" si="73"/>
        <v>1.2025554302893795</v>
      </c>
      <c r="P326" s="31">
        <v>0</v>
      </c>
      <c r="Q326" s="30">
        <v>33449</v>
      </c>
      <c r="R326" s="22">
        <f t="shared" si="74"/>
        <v>-4.4559970293353075</v>
      </c>
      <c r="S326" s="31">
        <v>0</v>
      </c>
      <c r="T326" s="30">
        <v>13481</v>
      </c>
      <c r="U326" s="23">
        <f t="shared" si="75"/>
        <v>-100</v>
      </c>
      <c r="V326" s="30">
        <v>0</v>
      </c>
      <c r="W326" s="24" t="s">
        <v>1226</v>
      </c>
      <c r="X326" s="30">
        <v>0</v>
      </c>
      <c r="Y326" s="24" t="s">
        <v>1226</v>
      </c>
      <c r="Z326" s="30">
        <v>0</v>
      </c>
      <c r="AA326" s="24" t="str">
        <f t="shared" si="76"/>
        <v>-</v>
      </c>
      <c r="AB326" s="64">
        <f>Z326*$AB$3*$AB$4</f>
        <v>0</v>
      </c>
      <c r="AC326" s="23" t="str">
        <f t="shared" si="77"/>
        <v>-</v>
      </c>
    </row>
    <row r="327" spans="1:29">
      <c r="A327" s="25"/>
      <c r="B327" s="25"/>
      <c r="C327" s="25"/>
      <c r="D327" s="25"/>
      <c r="E327" s="26" t="s">
        <v>265</v>
      </c>
      <c r="F327" s="28"/>
      <c r="G327" s="32" t="s">
        <v>355</v>
      </c>
      <c r="H327" s="20">
        <f t="shared" ref="H327:AB327" si="96">H328</f>
        <v>0</v>
      </c>
      <c r="I327" s="20">
        <f t="shared" si="96"/>
        <v>4654</v>
      </c>
      <c r="J327" s="20">
        <f t="shared" si="96"/>
        <v>0</v>
      </c>
      <c r="K327" s="20">
        <f t="shared" si="96"/>
        <v>2553</v>
      </c>
      <c r="L327" s="22">
        <f t="shared" si="81"/>
        <v>-45.143962183068332</v>
      </c>
      <c r="M327" s="20">
        <f t="shared" si="96"/>
        <v>4000</v>
      </c>
      <c r="N327" s="20">
        <f t="shared" si="96"/>
        <v>3224</v>
      </c>
      <c r="O327" s="22">
        <f t="shared" si="73"/>
        <v>26.282804543674104</v>
      </c>
      <c r="P327" s="20">
        <f t="shared" si="96"/>
        <v>0</v>
      </c>
      <c r="Q327" s="20">
        <f t="shared" si="96"/>
        <v>12744</v>
      </c>
      <c r="R327" s="22">
        <f t="shared" si="74"/>
        <v>295.28535980148882</v>
      </c>
      <c r="S327" s="20">
        <f t="shared" si="96"/>
        <v>0</v>
      </c>
      <c r="T327" s="20">
        <f t="shared" si="96"/>
        <v>373</v>
      </c>
      <c r="U327" s="23">
        <f t="shared" si="75"/>
        <v>-100</v>
      </c>
      <c r="V327" s="79">
        <v>0</v>
      </c>
      <c r="W327" s="80" t="s">
        <v>1226</v>
      </c>
      <c r="X327" s="79">
        <v>0</v>
      </c>
      <c r="Y327" s="80" t="s">
        <v>1226</v>
      </c>
      <c r="Z327" s="79">
        <v>0</v>
      </c>
      <c r="AA327" s="24" t="str">
        <f t="shared" si="76"/>
        <v>-</v>
      </c>
      <c r="AB327" s="63">
        <f t="shared" si="96"/>
        <v>0</v>
      </c>
      <c r="AC327" s="23" t="str">
        <f t="shared" si="77"/>
        <v>-</v>
      </c>
    </row>
    <row r="328" spans="1:29">
      <c r="A328" s="25"/>
      <c r="B328" s="25"/>
      <c r="C328" s="25"/>
      <c r="D328" s="25"/>
      <c r="E328" s="25"/>
      <c r="F328" s="28" t="s">
        <v>688</v>
      </c>
      <c r="G328" s="29">
        <v>120</v>
      </c>
      <c r="H328" s="31">
        <v>0</v>
      </c>
      <c r="I328" s="30">
        <v>4654</v>
      </c>
      <c r="J328" s="31">
        <v>0</v>
      </c>
      <c r="K328" s="30">
        <v>2553</v>
      </c>
      <c r="L328" s="22">
        <f t="shared" si="81"/>
        <v>-45.143962183068332</v>
      </c>
      <c r="M328" s="30">
        <v>4000</v>
      </c>
      <c r="N328" s="30">
        <v>3224</v>
      </c>
      <c r="O328" s="22">
        <f t="shared" si="73"/>
        <v>26.282804543674104</v>
      </c>
      <c r="P328" s="31">
        <v>0</v>
      </c>
      <c r="Q328" s="30">
        <v>12744</v>
      </c>
      <c r="R328" s="22">
        <f t="shared" si="74"/>
        <v>295.28535980148882</v>
      </c>
      <c r="S328" s="31">
        <v>0</v>
      </c>
      <c r="T328" s="31">
        <v>373</v>
      </c>
      <c r="U328" s="23">
        <f t="shared" si="75"/>
        <v>-100</v>
      </c>
      <c r="V328" s="30">
        <v>0</v>
      </c>
      <c r="W328" s="24" t="s">
        <v>1226</v>
      </c>
      <c r="X328" s="30">
        <v>0</v>
      </c>
      <c r="Y328" s="24" t="s">
        <v>1226</v>
      </c>
      <c r="Z328" s="30">
        <v>0</v>
      </c>
      <c r="AA328" s="24" t="str">
        <f t="shared" si="76"/>
        <v>-</v>
      </c>
      <c r="AB328" s="64">
        <f>Z328*$AB$3*$AB$4</f>
        <v>0</v>
      </c>
      <c r="AC328" s="23" t="str">
        <f t="shared" si="77"/>
        <v>-</v>
      </c>
    </row>
    <row r="329" spans="1:29">
      <c r="A329" s="25"/>
      <c r="B329" s="25"/>
      <c r="C329" s="25"/>
      <c r="D329" s="25"/>
      <c r="E329" s="26" t="s">
        <v>266</v>
      </c>
      <c r="F329" s="28"/>
      <c r="G329" s="32" t="s">
        <v>355</v>
      </c>
      <c r="H329" s="20">
        <f t="shared" ref="H329:AB329" si="97">H330</f>
        <v>0</v>
      </c>
      <c r="I329" s="20">
        <f t="shared" si="97"/>
        <v>55685</v>
      </c>
      <c r="J329" s="20">
        <f t="shared" si="97"/>
        <v>0</v>
      </c>
      <c r="K329" s="20">
        <f t="shared" si="97"/>
        <v>111886</v>
      </c>
      <c r="L329" s="22">
        <f t="shared" si="81"/>
        <v>100.92664092664094</v>
      </c>
      <c r="M329" s="20">
        <f t="shared" si="97"/>
        <v>0</v>
      </c>
      <c r="N329" s="20">
        <f t="shared" si="97"/>
        <v>113940</v>
      </c>
      <c r="O329" s="22">
        <f t="shared" si="73"/>
        <v>1.8357971506712119</v>
      </c>
      <c r="P329" s="20">
        <f t="shared" si="97"/>
        <v>0</v>
      </c>
      <c r="Q329" s="20">
        <f t="shared" si="97"/>
        <v>111086</v>
      </c>
      <c r="R329" s="22">
        <f t="shared" si="74"/>
        <v>-2.5048271019834942</v>
      </c>
      <c r="S329" s="20">
        <f t="shared" si="97"/>
        <v>0</v>
      </c>
      <c r="T329" s="20">
        <f t="shared" si="97"/>
        <v>20165</v>
      </c>
      <c r="U329" s="23">
        <f t="shared" si="75"/>
        <v>-100</v>
      </c>
      <c r="V329" s="79">
        <v>0</v>
      </c>
      <c r="W329" s="80" t="s">
        <v>1226</v>
      </c>
      <c r="X329" s="79">
        <v>0</v>
      </c>
      <c r="Y329" s="80" t="s">
        <v>1226</v>
      </c>
      <c r="Z329" s="79">
        <v>0</v>
      </c>
      <c r="AA329" s="24" t="str">
        <f t="shared" si="76"/>
        <v>-</v>
      </c>
      <c r="AB329" s="63">
        <f t="shared" si="97"/>
        <v>0</v>
      </c>
      <c r="AC329" s="23" t="str">
        <f t="shared" si="77"/>
        <v>-</v>
      </c>
    </row>
    <row r="330" spans="1:29">
      <c r="A330" s="25"/>
      <c r="B330" s="25"/>
      <c r="C330" s="25"/>
      <c r="D330" s="25"/>
      <c r="E330" s="25"/>
      <c r="F330" s="28" t="s">
        <v>689</v>
      </c>
      <c r="G330" s="29">
        <v>120</v>
      </c>
      <c r="H330" s="31">
        <v>0</v>
      </c>
      <c r="I330" s="30">
        <v>55685</v>
      </c>
      <c r="J330" s="31">
        <v>0</v>
      </c>
      <c r="K330" s="30">
        <v>111886</v>
      </c>
      <c r="L330" s="22">
        <f t="shared" si="81"/>
        <v>100.92664092664094</v>
      </c>
      <c r="M330" s="31">
        <v>0</v>
      </c>
      <c r="N330" s="30">
        <v>113940</v>
      </c>
      <c r="O330" s="22">
        <f t="shared" si="73"/>
        <v>1.8357971506712119</v>
      </c>
      <c r="P330" s="31">
        <v>0</v>
      </c>
      <c r="Q330" s="30">
        <v>111086</v>
      </c>
      <c r="R330" s="22">
        <f t="shared" si="74"/>
        <v>-2.5048271019834942</v>
      </c>
      <c r="S330" s="31">
        <v>0</v>
      </c>
      <c r="T330" s="30">
        <v>20165</v>
      </c>
      <c r="U330" s="23">
        <f t="shared" si="75"/>
        <v>-100</v>
      </c>
      <c r="V330" s="82">
        <v>0</v>
      </c>
      <c r="W330" s="23" t="s">
        <v>1226</v>
      </c>
      <c r="X330" s="82">
        <v>0</v>
      </c>
      <c r="Y330" s="23" t="s">
        <v>1226</v>
      </c>
      <c r="Z330" s="82">
        <v>0</v>
      </c>
      <c r="AA330" s="24" t="str">
        <f t="shared" si="76"/>
        <v>-</v>
      </c>
      <c r="AB330" s="64">
        <f>Z330*$AB$3*$AB$4</f>
        <v>0</v>
      </c>
      <c r="AC330" s="23" t="str">
        <f t="shared" si="77"/>
        <v>-</v>
      </c>
    </row>
    <row r="331" spans="1:29">
      <c r="A331" s="25"/>
      <c r="B331" s="25"/>
      <c r="C331" s="25"/>
      <c r="D331" s="25"/>
      <c r="E331" s="26" t="s">
        <v>267</v>
      </c>
      <c r="F331" s="28"/>
      <c r="G331" s="32" t="s">
        <v>355</v>
      </c>
      <c r="H331" s="20">
        <f t="shared" ref="H331:AB331" si="98">H332</f>
        <v>602636</v>
      </c>
      <c r="I331" s="20">
        <f t="shared" si="98"/>
        <v>267314</v>
      </c>
      <c r="J331" s="20">
        <f t="shared" si="98"/>
        <v>0</v>
      </c>
      <c r="K331" s="20">
        <f t="shared" si="98"/>
        <v>284543</v>
      </c>
      <c r="L331" s="22">
        <f t="shared" si="81"/>
        <v>6.4452292061021694</v>
      </c>
      <c r="M331" s="20">
        <f t="shared" si="98"/>
        <v>0</v>
      </c>
      <c r="N331" s="20">
        <f t="shared" si="98"/>
        <v>323750</v>
      </c>
      <c r="O331" s="22">
        <f t="shared" si="73"/>
        <v>13.778936751211603</v>
      </c>
      <c r="P331" s="20">
        <f t="shared" si="98"/>
        <v>0</v>
      </c>
      <c r="Q331" s="20">
        <f t="shared" si="98"/>
        <v>359229</v>
      </c>
      <c r="R331" s="22">
        <f t="shared" si="74"/>
        <v>10.958764478764465</v>
      </c>
      <c r="S331" s="20">
        <f t="shared" si="98"/>
        <v>0</v>
      </c>
      <c r="T331" s="20">
        <f t="shared" si="98"/>
        <v>109240</v>
      </c>
      <c r="U331" s="23">
        <f t="shared" si="75"/>
        <v>-100</v>
      </c>
      <c r="V331" s="79">
        <v>0</v>
      </c>
      <c r="W331" s="80" t="s">
        <v>1226</v>
      </c>
      <c r="X331" s="79">
        <v>0</v>
      </c>
      <c r="Y331" s="80" t="s">
        <v>1226</v>
      </c>
      <c r="Z331" s="79">
        <v>0</v>
      </c>
      <c r="AA331" s="24" t="str">
        <f t="shared" si="76"/>
        <v>-</v>
      </c>
      <c r="AB331" s="63">
        <f t="shared" si="98"/>
        <v>0</v>
      </c>
      <c r="AC331" s="23" t="str">
        <f t="shared" si="77"/>
        <v>-</v>
      </c>
    </row>
    <row r="332" spans="1:29">
      <c r="A332" s="25"/>
      <c r="B332" s="25"/>
      <c r="C332" s="25"/>
      <c r="D332" s="25"/>
      <c r="E332" s="25"/>
      <c r="F332" s="28" t="s">
        <v>690</v>
      </c>
      <c r="G332" s="29">
        <v>120</v>
      </c>
      <c r="H332" s="30">
        <v>602636</v>
      </c>
      <c r="I332" s="30">
        <v>267314</v>
      </c>
      <c r="J332" s="31">
        <v>0</v>
      </c>
      <c r="K332" s="30">
        <v>284543</v>
      </c>
      <c r="L332" s="22">
        <f t="shared" si="81"/>
        <v>6.4452292061021694</v>
      </c>
      <c r="M332" s="31">
        <v>0</v>
      </c>
      <c r="N332" s="30">
        <v>323750</v>
      </c>
      <c r="O332" s="22">
        <f t="shared" si="73"/>
        <v>13.778936751211603</v>
      </c>
      <c r="P332" s="31">
        <v>0</v>
      </c>
      <c r="Q332" s="30">
        <v>359229</v>
      </c>
      <c r="R332" s="22">
        <f t="shared" si="74"/>
        <v>10.958764478764465</v>
      </c>
      <c r="S332" s="31">
        <v>0</v>
      </c>
      <c r="T332" s="30">
        <v>109240</v>
      </c>
      <c r="U332" s="23">
        <f t="shared" si="75"/>
        <v>-100</v>
      </c>
      <c r="V332" s="30">
        <v>0</v>
      </c>
      <c r="W332" s="24" t="s">
        <v>1226</v>
      </c>
      <c r="X332" s="30">
        <v>0</v>
      </c>
      <c r="Y332" s="24" t="s">
        <v>1226</v>
      </c>
      <c r="Z332" s="30">
        <v>0</v>
      </c>
      <c r="AA332" s="24" t="str">
        <f t="shared" si="76"/>
        <v>-</v>
      </c>
      <c r="AB332" s="64">
        <f>Z332*$AB$3*$AB$4</f>
        <v>0</v>
      </c>
      <c r="AC332" s="23" t="str">
        <f t="shared" si="77"/>
        <v>-</v>
      </c>
    </row>
    <row r="333" spans="1:29">
      <c r="A333" s="25"/>
      <c r="B333" s="25"/>
      <c r="C333" s="25"/>
      <c r="D333" s="25"/>
      <c r="E333" s="26" t="s">
        <v>268</v>
      </c>
      <c r="F333" s="28"/>
      <c r="G333" s="32" t="s">
        <v>355</v>
      </c>
      <c r="H333" s="20">
        <f t="shared" ref="H333:AB333" si="99">H334</f>
        <v>30000</v>
      </c>
      <c r="I333" s="20">
        <f t="shared" si="99"/>
        <v>37126</v>
      </c>
      <c r="J333" s="20">
        <f t="shared" si="99"/>
        <v>0</v>
      </c>
      <c r="K333" s="20">
        <f t="shared" si="99"/>
        <v>57337</v>
      </c>
      <c r="L333" s="22">
        <f t="shared" si="81"/>
        <v>54.438937671712551</v>
      </c>
      <c r="M333" s="20">
        <f t="shared" si="99"/>
        <v>0</v>
      </c>
      <c r="N333" s="20">
        <f t="shared" si="99"/>
        <v>49478</v>
      </c>
      <c r="O333" s="22">
        <f t="shared" ref="O333:O396" si="100">IFERROR(N333/K333*100-100,"-")</f>
        <v>-13.7066815494358</v>
      </c>
      <c r="P333" s="20">
        <f t="shared" si="99"/>
        <v>0</v>
      </c>
      <c r="Q333" s="20">
        <f t="shared" si="99"/>
        <v>52624</v>
      </c>
      <c r="R333" s="22">
        <f t="shared" ref="R333:R396" si="101">IFERROR(Q333/N333*100-100,"-")</f>
        <v>6.3583815028901682</v>
      </c>
      <c r="S333" s="20">
        <f t="shared" si="99"/>
        <v>0</v>
      </c>
      <c r="T333" s="20">
        <f t="shared" si="99"/>
        <v>15007</v>
      </c>
      <c r="U333" s="23">
        <f t="shared" ref="U333:U396" si="102">IFERROR(S333/Q333*100-100,"-")</f>
        <v>-100</v>
      </c>
      <c r="V333" s="79">
        <v>0</v>
      </c>
      <c r="W333" s="80" t="s">
        <v>1226</v>
      </c>
      <c r="X333" s="79">
        <v>0</v>
      </c>
      <c r="Y333" s="80" t="s">
        <v>1226</v>
      </c>
      <c r="Z333" s="79">
        <v>0</v>
      </c>
      <c r="AA333" s="24" t="str">
        <f t="shared" ref="AA333:AA396" si="103">IFERROR(Z333/X333*100-100,"-")</f>
        <v>-</v>
      </c>
      <c r="AB333" s="63">
        <f t="shared" si="99"/>
        <v>0</v>
      </c>
      <c r="AC333" s="23" t="str">
        <f t="shared" ref="AC333:AC396" si="104">IFERROR(AB333/Z333*100-100,"-")</f>
        <v>-</v>
      </c>
    </row>
    <row r="334" spans="1:29">
      <c r="A334" s="25"/>
      <c r="B334" s="25"/>
      <c r="C334" s="25"/>
      <c r="D334" s="25"/>
      <c r="E334" s="25"/>
      <c r="F334" s="28" t="s">
        <v>691</v>
      </c>
      <c r="G334" s="29">
        <v>120</v>
      </c>
      <c r="H334" s="30">
        <v>30000</v>
      </c>
      <c r="I334" s="30">
        <v>37126</v>
      </c>
      <c r="J334" s="31">
        <v>0</v>
      </c>
      <c r="K334" s="30">
        <v>57337</v>
      </c>
      <c r="L334" s="22">
        <f t="shared" si="81"/>
        <v>54.438937671712551</v>
      </c>
      <c r="M334" s="31">
        <v>0</v>
      </c>
      <c r="N334" s="30">
        <v>49478</v>
      </c>
      <c r="O334" s="22">
        <f t="shared" si="100"/>
        <v>-13.7066815494358</v>
      </c>
      <c r="P334" s="31">
        <v>0</v>
      </c>
      <c r="Q334" s="30">
        <v>52624</v>
      </c>
      <c r="R334" s="22">
        <f t="shared" si="101"/>
        <v>6.3583815028901682</v>
      </c>
      <c r="S334" s="31">
        <v>0</v>
      </c>
      <c r="T334" s="30">
        <v>15007</v>
      </c>
      <c r="U334" s="23">
        <f t="shared" si="102"/>
        <v>-100</v>
      </c>
      <c r="V334" s="30">
        <v>0</v>
      </c>
      <c r="W334" s="24" t="s">
        <v>1226</v>
      </c>
      <c r="X334" s="30">
        <v>0</v>
      </c>
      <c r="Y334" s="24" t="s">
        <v>1226</v>
      </c>
      <c r="Z334" s="30">
        <v>0</v>
      </c>
      <c r="AA334" s="24" t="str">
        <f t="shared" si="103"/>
        <v>-</v>
      </c>
      <c r="AB334" s="64">
        <f>Z334*$AB$3*$AB$4</f>
        <v>0</v>
      </c>
      <c r="AC334" s="23" t="str">
        <f t="shared" si="104"/>
        <v>-</v>
      </c>
    </row>
    <row r="335" spans="1:29">
      <c r="A335" s="25"/>
      <c r="B335" s="25"/>
      <c r="C335" s="25"/>
      <c r="D335" s="25"/>
      <c r="E335" s="26" t="s">
        <v>269</v>
      </c>
      <c r="F335" s="28"/>
      <c r="G335" s="32" t="s">
        <v>355</v>
      </c>
      <c r="H335" s="20">
        <f t="shared" ref="H335:AB335" si="105">H336</f>
        <v>0</v>
      </c>
      <c r="I335" s="20">
        <f t="shared" si="105"/>
        <v>265</v>
      </c>
      <c r="J335" s="20">
        <f t="shared" si="105"/>
        <v>0</v>
      </c>
      <c r="K335" s="20">
        <f t="shared" si="105"/>
        <v>808</v>
      </c>
      <c r="L335" s="22">
        <f t="shared" si="81"/>
        <v>204.90566037735852</v>
      </c>
      <c r="M335" s="20">
        <f t="shared" si="105"/>
        <v>0</v>
      </c>
      <c r="N335" s="20">
        <f t="shared" si="105"/>
        <v>37</v>
      </c>
      <c r="O335" s="22">
        <f t="shared" si="100"/>
        <v>-95.420792079207928</v>
      </c>
      <c r="P335" s="20">
        <f t="shared" si="105"/>
        <v>0</v>
      </c>
      <c r="Q335" s="20">
        <f t="shared" si="105"/>
        <v>82</v>
      </c>
      <c r="R335" s="22">
        <f t="shared" si="101"/>
        <v>121.62162162162161</v>
      </c>
      <c r="S335" s="20">
        <f t="shared" si="105"/>
        <v>0</v>
      </c>
      <c r="T335" s="20">
        <f t="shared" si="105"/>
        <v>0</v>
      </c>
      <c r="U335" s="23">
        <f t="shared" si="102"/>
        <v>-100</v>
      </c>
      <c r="V335" s="79">
        <v>0</v>
      </c>
      <c r="W335" s="80" t="s">
        <v>1226</v>
      </c>
      <c r="X335" s="79">
        <v>0</v>
      </c>
      <c r="Y335" s="80" t="s">
        <v>1226</v>
      </c>
      <c r="Z335" s="79">
        <v>0</v>
      </c>
      <c r="AA335" s="24" t="str">
        <f t="shared" si="103"/>
        <v>-</v>
      </c>
      <c r="AB335" s="63">
        <f t="shared" si="105"/>
        <v>0</v>
      </c>
      <c r="AC335" s="23" t="str">
        <f t="shared" si="104"/>
        <v>-</v>
      </c>
    </row>
    <row r="336" spans="1:29">
      <c r="A336" s="25"/>
      <c r="B336" s="25"/>
      <c r="C336" s="25"/>
      <c r="D336" s="25"/>
      <c r="E336" s="25"/>
      <c r="F336" s="28" t="s">
        <v>692</v>
      </c>
      <c r="G336" s="29">
        <v>120</v>
      </c>
      <c r="H336" s="31">
        <v>0</v>
      </c>
      <c r="I336" s="31">
        <v>265</v>
      </c>
      <c r="J336" s="31">
        <v>0</v>
      </c>
      <c r="K336" s="31">
        <v>808</v>
      </c>
      <c r="L336" s="22">
        <f t="shared" si="81"/>
        <v>204.90566037735852</v>
      </c>
      <c r="M336" s="31">
        <v>0</v>
      </c>
      <c r="N336" s="31">
        <v>37</v>
      </c>
      <c r="O336" s="22">
        <f t="shared" si="100"/>
        <v>-95.420792079207928</v>
      </c>
      <c r="P336" s="31">
        <v>0</v>
      </c>
      <c r="Q336" s="31">
        <v>82</v>
      </c>
      <c r="R336" s="22">
        <f t="shared" si="101"/>
        <v>121.62162162162161</v>
      </c>
      <c r="S336" s="31"/>
      <c r="T336" s="31"/>
      <c r="U336" s="23">
        <f t="shared" si="102"/>
        <v>-100</v>
      </c>
      <c r="V336" s="30">
        <v>0</v>
      </c>
      <c r="W336" s="24" t="s">
        <v>1226</v>
      </c>
      <c r="X336" s="30">
        <v>0</v>
      </c>
      <c r="Y336" s="24" t="s">
        <v>1226</v>
      </c>
      <c r="Z336" s="30">
        <v>0</v>
      </c>
      <c r="AA336" s="24" t="str">
        <f t="shared" si="103"/>
        <v>-</v>
      </c>
      <c r="AB336" s="64">
        <f>Z336*$AB$3*$AB$4</f>
        <v>0</v>
      </c>
      <c r="AC336" s="23" t="str">
        <f t="shared" si="104"/>
        <v>-</v>
      </c>
    </row>
    <row r="337" spans="1:29">
      <c r="A337" s="25"/>
      <c r="B337" s="25"/>
      <c r="C337" s="25"/>
      <c r="D337" s="25"/>
      <c r="E337" s="26" t="s">
        <v>270</v>
      </c>
      <c r="F337" s="28"/>
      <c r="G337" s="32" t="s">
        <v>355</v>
      </c>
      <c r="H337" s="20">
        <f t="shared" ref="H337:AB337" si="106">H338</f>
        <v>0</v>
      </c>
      <c r="I337" s="20">
        <f t="shared" si="106"/>
        <v>131542</v>
      </c>
      <c r="J337" s="20">
        <f t="shared" si="106"/>
        <v>0</v>
      </c>
      <c r="K337" s="20">
        <f t="shared" si="106"/>
        <v>92446</v>
      </c>
      <c r="L337" s="22">
        <f t="shared" si="81"/>
        <v>-29.721305742652532</v>
      </c>
      <c r="M337" s="20">
        <f t="shared" si="106"/>
        <v>0</v>
      </c>
      <c r="N337" s="20">
        <f t="shared" si="106"/>
        <v>77076</v>
      </c>
      <c r="O337" s="22">
        <f t="shared" si="100"/>
        <v>-16.625922159963665</v>
      </c>
      <c r="P337" s="20">
        <f t="shared" si="106"/>
        <v>0</v>
      </c>
      <c r="Q337" s="20">
        <f t="shared" si="106"/>
        <v>65289</v>
      </c>
      <c r="R337" s="22">
        <f t="shared" si="101"/>
        <v>-15.292698116145104</v>
      </c>
      <c r="S337" s="20">
        <f t="shared" si="106"/>
        <v>0</v>
      </c>
      <c r="T337" s="20">
        <f t="shared" si="106"/>
        <v>28678</v>
      </c>
      <c r="U337" s="23">
        <f t="shared" si="102"/>
        <v>-100</v>
      </c>
      <c r="V337" s="79">
        <v>0</v>
      </c>
      <c r="W337" s="80" t="s">
        <v>1226</v>
      </c>
      <c r="X337" s="79">
        <v>0</v>
      </c>
      <c r="Y337" s="80" t="s">
        <v>1226</v>
      </c>
      <c r="Z337" s="79">
        <v>0</v>
      </c>
      <c r="AA337" s="24" t="str">
        <f t="shared" si="103"/>
        <v>-</v>
      </c>
      <c r="AB337" s="63">
        <f t="shared" si="106"/>
        <v>0</v>
      </c>
      <c r="AC337" s="23" t="str">
        <f t="shared" si="104"/>
        <v>-</v>
      </c>
    </row>
    <row r="338" spans="1:29">
      <c r="A338" s="25"/>
      <c r="B338" s="25"/>
      <c r="C338" s="25"/>
      <c r="D338" s="25"/>
      <c r="E338" s="25"/>
      <c r="F338" s="28" t="s">
        <v>693</v>
      </c>
      <c r="G338" s="29">
        <v>120</v>
      </c>
      <c r="H338" s="31">
        <v>0</v>
      </c>
      <c r="I338" s="30">
        <v>131542</v>
      </c>
      <c r="J338" s="31">
        <v>0</v>
      </c>
      <c r="K338" s="30">
        <v>92446</v>
      </c>
      <c r="L338" s="22">
        <f t="shared" si="81"/>
        <v>-29.721305742652532</v>
      </c>
      <c r="M338" s="31">
        <v>0</v>
      </c>
      <c r="N338" s="30">
        <v>77076</v>
      </c>
      <c r="O338" s="22">
        <f t="shared" si="100"/>
        <v>-16.625922159963665</v>
      </c>
      <c r="P338" s="31">
        <v>0</v>
      </c>
      <c r="Q338" s="30">
        <v>65289</v>
      </c>
      <c r="R338" s="22">
        <f t="shared" si="101"/>
        <v>-15.292698116145104</v>
      </c>
      <c r="S338" s="31">
        <v>0</v>
      </c>
      <c r="T338" s="30">
        <v>28678</v>
      </c>
      <c r="U338" s="23">
        <f t="shared" si="102"/>
        <v>-100</v>
      </c>
      <c r="V338" s="30">
        <v>0</v>
      </c>
      <c r="W338" s="24" t="s">
        <v>1226</v>
      </c>
      <c r="X338" s="30">
        <v>0</v>
      </c>
      <c r="Y338" s="24" t="s">
        <v>1226</v>
      </c>
      <c r="Z338" s="30">
        <v>0</v>
      </c>
      <c r="AA338" s="24" t="str">
        <f t="shared" si="103"/>
        <v>-</v>
      </c>
      <c r="AB338" s="64">
        <f>Z338*$AB$3*$AB$4</f>
        <v>0</v>
      </c>
      <c r="AC338" s="23" t="str">
        <f t="shared" si="104"/>
        <v>-</v>
      </c>
    </row>
    <row r="339" spans="1:29">
      <c r="A339" s="25"/>
      <c r="B339" s="25"/>
      <c r="C339" s="25"/>
      <c r="D339" s="25"/>
      <c r="E339" s="26" t="s">
        <v>271</v>
      </c>
      <c r="F339" s="28"/>
      <c r="G339" s="32" t="s">
        <v>355</v>
      </c>
      <c r="H339" s="20">
        <f t="shared" ref="H339:AB339" si="107">H340</f>
        <v>0</v>
      </c>
      <c r="I339" s="20">
        <f t="shared" si="107"/>
        <v>328</v>
      </c>
      <c r="J339" s="20">
        <f t="shared" si="107"/>
        <v>0</v>
      </c>
      <c r="K339" s="20">
        <f t="shared" si="107"/>
        <v>415</v>
      </c>
      <c r="L339" s="22">
        <f t="shared" si="81"/>
        <v>26.524390243902431</v>
      </c>
      <c r="M339" s="20">
        <f t="shared" si="107"/>
        <v>0</v>
      </c>
      <c r="N339" s="20">
        <f t="shared" si="107"/>
        <v>855</v>
      </c>
      <c r="O339" s="22">
        <f t="shared" si="100"/>
        <v>106.02409638554215</v>
      </c>
      <c r="P339" s="20">
        <f t="shared" si="107"/>
        <v>0</v>
      </c>
      <c r="Q339" s="20">
        <f t="shared" si="107"/>
        <v>540</v>
      </c>
      <c r="R339" s="22">
        <f t="shared" si="101"/>
        <v>-36.842105263157897</v>
      </c>
      <c r="S339" s="20">
        <f t="shared" si="107"/>
        <v>0</v>
      </c>
      <c r="T339" s="20">
        <f t="shared" si="107"/>
        <v>124</v>
      </c>
      <c r="U339" s="23">
        <f t="shared" si="102"/>
        <v>-100</v>
      </c>
      <c r="V339" s="79">
        <v>0</v>
      </c>
      <c r="W339" s="80" t="s">
        <v>1226</v>
      </c>
      <c r="X339" s="79">
        <v>0</v>
      </c>
      <c r="Y339" s="80" t="s">
        <v>1226</v>
      </c>
      <c r="Z339" s="79">
        <v>0</v>
      </c>
      <c r="AA339" s="24" t="str">
        <f t="shared" si="103"/>
        <v>-</v>
      </c>
      <c r="AB339" s="63">
        <f t="shared" si="107"/>
        <v>0</v>
      </c>
      <c r="AC339" s="23" t="str">
        <f t="shared" si="104"/>
        <v>-</v>
      </c>
    </row>
    <row r="340" spans="1:29">
      <c r="A340" s="25"/>
      <c r="B340" s="25"/>
      <c r="C340" s="25"/>
      <c r="D340" s="25"/>
      <c r="E340" s="25"/>
      <c r="F340" s="28" t="s">
        <v>694</v>
      </c>
      <c r="G340" s="29">
        <v>120</v>
      </c>
      <c r="H340" s="31">
        <v>0</v>
      </c>
      <c r="I340" s="31">
        <v>328</v>
      </c>
      <c r="J340" s="31">
        <v>0</v>
      </c>
      <c r="K340" s="31">
        <v>415</v>
      </c>
      <c r="L340" s="22">
        <f t="shared" si="81"/>
        <v>26.524390243902431</v>
      </c>
      <c r="M340" s="31">
        <v>0</v>
      </c>
      <c r="N340" s="31">
        <v>855</v>
      </c>
      <c r="O340" s="22">
        <f t="shared" si="100"/>
        <v>106.02409638554215</v>
      </c>
      <c r="P340" s="31">
        <v>0</v>
      </c>
      <c r="Q340" s="31">
        <v>540</v>
      </c>
      <c r="R340" s="22">
        <f t="shared" si="101"/>
        <v>-36.842105263157897</v>
      </c>
      <c r="S340" s="31">
        <v>0</v>
      </c>
      <c r="T340" s="31">
        <v>124</v>
      </c>
      <c r="U340" s="23">
        <f t="shared" si="102"/>
        <v>-100</v>
      </c>
      <c r="V340" s="30">
        <v>0</v>
      </c>
      <c r="W340" s="24" t="s">
        <v>1226</v>
      </c>
      <c r="X340" s="30">
        <v>0</v>
      </c>
      <c r="Y340" s="24" t="s">
        <v>1226</v>
      </c>
      <c r="Z340" s="30">
        <v>0</v>
      </c>
      <c r="AA340" s="24" t="str">
        <f t="shared" si="103"/>
        <v>-</v>
      </c>
      <c r="AB340" s="64">
        <f>Z340*$AB$3*$AB$4</f>
        <v>0</v>
      </c>
      <c r="AC340" s="23" t="str">
        <f t="shared" si="104"/>
        <v>-</v>
      </c>
    </row>
    <row r="341" spans="1:29">
      <c r="A341" s="25"/>
      <c r="B341" s="25"/>
      <c r="C341" s="25"/>
      <c r="D341" s="25"/>
      <c r="E341" s="26" t="s">
        <v>242</v>
      </c>
      <c r="F341" s="28"/>
      <c r="G341" s="32" t="s">
        <v>355</v>
      </c>
      <c r="H341" s="20">
        <f t="shared" ref="H341:AB341" si="108">H342+H343</f>
        <v>218000</v>
      </c>
      <c r="I341" s="20">
        <f t="shared" si="108"/>
        <v>100775</v>
      </c>
      <c r="J341" s="20">
        <f t="shared" si="108"/>
        <v>176000</v>
      </c>
      <c r="K341" s="20">
        <f t="shared" si="108"/>
        <v>278253</v>
      </c>
      <c r="L341" s="22">
        <f t="shared" si="81"/>
        <v>176.11312329446787</v>
      </c>
      <c r="M341" s="20">
        <f t="shared" si="108"/>
        <v>418000</v>
      </c>
      <c r="N341" s="20">
        <f t="shared" si="108"/>
        <v>340780</v>
      </c>
      <c r="O341" s="22">
        <f t="shared" si="100"/>
        <v>22.471276140778357</v>
      </c>
      <c r="P341" s="20">
        <f t="shared" si="108"/>
        <v>416000</v>
      </c>
      <c r="Q341" s="20">
        <f t="shared" si="108"/>
        <v>575562</v>
      </c>
      <c r="R341" s="22">
        <f t="shared" si="101"/>
        <v>68.895475086566108</v>
      </c>
      <c r="S341" s="20">
        <f t="shared" si="108"/>
        <v>371183</v>
      </c>
      <c r="T341" s="20">
        <f t="shared" si="108"/>
        <v>201237</v>
      </c>
      <c r="U341" s="23">
        <f t="shared" si="102"/>
        <v>-35.509467268513205</v>
      </c>
      <c r="V341" s="79">
        <v>385985</v>
      </c>
      <c r="W341" s="80">
        <v>3.9877903891072606</v>
      </c>
      <c r="X341" s="79">
        <v>423638.11465919996</v>
      </c>
      <c r="Y341" s="80">
        <v>9.7550719999999842</v>
      </c>
      <c r="Z341" s="79">
        <v>464037.07136742497</v>
      </c>
      <c r="AA341" s="24">
        <f t="shared" si="103"/>
        <v>9.5361950000000206</v>
      </c>
      <c r="AB341" s="63">
        <f t="shared" si="108"/>
        <v>507366.06886928686</v>
      </c>
      <c r="AC341" s="23">
        <f t="shared" si="104"/>
        <v>9.3373999999999882</v>
      </c>
    </row>
    <row r="342" spans="1:29">
      <c r="A342" s="25"/>
      <c r="B342" s="25"/>
      <c r="C342" s="25"/>
      <c r="D342" s="25"/>
      <c r="E342" s="25"/>
      <c r="F342" s="28" t="s">
        <v>695</v>
      </c>
      <c r="G342" s="29">
        <v>100</v>
      </c>
      <c r="H342" s="31">
        <v>0</v>
      </c>
      <c r="I342" s="30">
        <v>100775</v>
      </c>
      <c r="J342" s="31">
        <v>0</v>
      </c>
      <c r="K342" s="30">
        <v>278253</v>
      </c>
      <c r="L342" s="22">
        <f t="shared" ref="L342:L405" si="109">IFERROR(K342/I342*100-100,"-")</f>
        <v>176.11312329446787</v>
      </c>
      <c r="M342" s="31"/>
      <c r="N342" s="31"/>
      <c r="O342" s="22">
        <f t="shared" si="100"/>
        <v>-100</v>
      </c>
      <c r="P342" s="31"/>
      <c r="Q342" s="31"/>
      <c r="R342" s="22" t="str">
        <f t="shared" si="101"/>
        <v>-</v>
      </c>
      <c r="S342" s="31">
        <v>0</v>
      </c>
      <c r="T342" s="30">
        <v>201237</v>
      </c>
      <c r="U342" s="23" t="str">
        <f t="shared" si="102"/>
        <v>-</v>
      </c>
      <c r="V342" s="30">
        <v>0</v>
      </c>
      <c r="W342" s="24" t="s">
        <v>1226</v>
      </c>
      <c r="X342" s="30">
        <v>0</v>
      </c>
      <c r="Y342" s="24" t="s">
        <v>1226</v>
      </c>
      <c r="Z342" s="30">
        <v>0</v>
      </c>
      <c r="AA342" s="24" t="str">
        <f t="shared" si="103"/>
        <v>-</v>
      </c>
      <c r="AB342" s="64">
        <f>Z342*$AB$3*$AB$4</f>
        <v>0</v>
      </c>
      <c r="AC342" s="23" t="str">
        <f t="shared" si="104"/>
        <v>-</v>
      </c>
    </row>
    <row r="343" spans="1:29">
      <c r="A343" s="25"/>
      <c r="B343" s="25"/>
      <c r="C343" s="25"/>
      <c r="D343" s="25"/>
      <c r="E343" s="25"/>
      <c r="F343" s="28" t="s">
        <v>695</v>
      </c>
      <c r="G343" s="29">
        <v>120</v>
      </c>
      <c r="H343" s="30">
        <v>218000</v>
      </c>
      <c r="I343" s="31">
        <v>0</v>
      </c>
      <c r="J343" s="30">
        <v>176000</v>
      </c>
      <c r="K343" s="31">
        <v>0</v>
      </c>
      <c r="L343" s="22" t="str">
        <f t="shared" si="109"/>
        <v>-</v>
      </c>
      <c r="M343" s="30">
        <v>418000</v>
      </c>
      <c r="N343" s="30">
        <v>340780</v>
      </c>
      <c r="O343" s="22" t="str">
        <f t="shared" si="100"/>
        <v>-</v>
      </c>
      <c r="P343" s="30">
        <v>416000</v>
      </c>
      <c r="Q343" s="30">
        <v>575562</v>
      </c>
      <c r="R343" s="22">
        <f t="shared" si="101"/>
        <v>68.895475086566108</v>
      </c>
      <c r="S343" s="30">
        <v>371183</v>
      </c>
      <c r="T343" s="31">
        <v>0</v>
      </c>
      <c r="U343" s="23">
        <f t="shared" si="102"/>
        <v>-35.509467268513205</v>
      </c>
      <c r="V343" s="94">
        <v>385985</v>
      </c>
      <c r="W343" s="24">
        <v>3.9877903891072606</v>
      </c>
      <c r="X343" s="30">
        <v>423638.11465919996</v>
      </c>
      <c r="Y343" s="24">
        <v>9.7550719999999842</v>
      </c>
      <c r="Z343" s="30">
        <v>464037.07136742497</v>
      </c>
      <c r="AA343" s="24">
        <f t="shared" si="103"/>
        <v>9.5361950000000206</v>
      </c>
      <c r="AB343" s="64">
        <f>Z343*$AB$3*$AB$4</f>
        <v>507366.06886928686</v>
      </c>
      <c r="AC343" s="23">
        <f t="shared" si="104"/>
        <v>9.3373999999999882</v>
      </c>
    </row>
    <row r="344" spans="1:29">
      <c r="A344" s="25"/>
      <c r="B344" s="25"/>
      <c r="C344" s="25"/>
      <c r="D344" s="25"/>
      <c r="E344" s="26" t="s">
        <v>272</v>
      </c>
      <c r="F344" s="28"/>
      <c r="G344" s="32" t="s">
        <v>355</v>
      </c>
      <c r="H344" s="20">
        <f t="shared" ref="H344:AB344" si="110">H345</f>
        <v>16500</v>
      </c>
      <c r="I344" s="20">
        <f t="shared" si="110"/>
        <v>0</v>
      </c>
      <c r="J344" s="20">
        <f t="shared" si="110"/>
        <v>0</v>
      </c>
      <c r="K344" s="20">
        <f t="shared" si="110"/>
        <v>0</v>
      </c>
      <c r="L344" s="22" t="str">
        <f t="shared" si="109"/>
        <v>-</v>
      </c>
      <c r="M344" s="20">
        <f t="shared" si="110"/>
        <v>0</v>
      </c>
      <c r="N344" s="20">
        <f t="shared" si="110"/>
        <v>0</v>
      </c>
      <c r="O344" s="22" t="str">
        <f t="shared" si="100"/>
        <v>-</v>
      </c>
      <c r="P344" s="20">
        <f t="shared" si="110"/>
        <v>0</v>
      </c>
      <c r="Q344" s="20">
        <f t="shared" si="110"/>
        <v>0</v>
      </c>
      <c r="R344" s="22" t="str">
        <f t="shared" si="101"/>
        <v>-</v>
      </c>
      <c r="S344" s="20">
        <f t="shared" si="110"/>
        <v>0</v>
      </c>
      <c r="T344" s="20">
        <f t="shared" si="110"/>
        <v>0</v>
      </c>
      <c r="U344" s="23" t="str">
        <f t="shared" si="102"/>
        <v>-</v>
      </c>
      <c r="V344" s="79">
        <v>0</v>
      </c>
      <c r="W344" s="80" t="s">
        <v>1226</v>
      </c>
      <c r="X344" s="79">
        <v>0</v>
      </c>
      <c r="Y344" s="80" t="s">
        <v>1226</v>
      </c>
      <c r="Z344" s="79">
        <v>0</v>
      </c>
      <c r="AA344" s="24" t="str">
        <f t="shared" si="103"/>
        <v>-</v>
      </c>
      <c r="AB344" s="63">
        <f t="shared" si="110"/>
        <v>0</v>
      </c>
      <c r="AC344" s="23" t="str">
        <f t="shared" si="104"/>
        <v>-</v>
      </c>
    </row>
    <row r="345" spans="1:29">
      <c r="A345" s="25"/>
      <c r="B345" s="25"/>
      <c r="C345" s="25"/>
      <c r="D345" s="25"/>
      <c r="E345" s="25"/>
      <c r="F345" s="28" t="s">
        <v>696</v>
      </c>
      <c r="G345" s="29">
        <v>120</v>
      </c>
      <c r="H345" s="30">
        <v>16500</v>
      </c>
      <c r="I345" s="31">
        <v>0</v>
      </c>
      <c r="J345" s="31"/>
      <c r="K345" s="31"/>
      <c r="L345" s="22" t="str">
        <f t="shared" si="109"/>
        <v>-</v>
      </c>
      <c r="M345" s="31"/>
      <c r="N345" s="31"/>
      <c r="O345" s="22" t="str">
        <f t="shared" si="100"/>
        <v>-</v>
      </c>
      <c r="P345" s="31"/>
      <c r="Q345" s="31"/>
      <c r="R345" s="22" t="str">
        <f t="shared" si="101"/>
        <v>-</v>
      </c>
      <c r="S345" s="31"/>
      <c r="T345" s="31"/>
      <c r="U345" s="23" t="str">
        <f t="shared" si="102"/>
        <v>-</v>
      </c>
      <c r="V345" s="30">
        <v>0</v>
      </c>
      <c r="W345" s="24" t="s">
        <v>1226</v>
      </c>
      <c r="X345" s="30">
        <v>0</v>
      </c>
      <c r="Y345" s="24" t="s">
        <v>1226</v>
      </c>
      <c r="Z345" s="30">
        <v>0</v>
      </c>
      <c r="AA345" s="24" t="str">
        <f t="shared" si="103"/>
        <v>-</v>
      </c>
      <c r="AB345" s="64">
        <f>Z345*$AB$3*$AB$4</f>
        <v>0</v>
      </c>
      <c r="AC345" s="23" t="str">
        <f t="shared" si="104"/>
        <v>-</v>
      </c>
    </row>
    <row r="346" spans="1:29">
      <c r="A346" s="25"/>
      <c r="B346" s="25"/>
      <c r="C346" s="25"/>
      <c r="D346" s="25"/>
      <c r="E346" s="26" t="s">
        <v>327</v>
      </c>
      <c r="F346" s="28"/>
      <c r="G346" s="32" t="s">
        <v>355</v>
      </c>
      <c r="H346" s="20">
        <f t="shared" ref="H346:AB346" si="111">H347</f>
        <v>0</v>
      </c>
      <c r="I346" s="20">
        <f t="shared" si="111"/>
        <v>0</v>
      </c>
      <c r="J346" s="20">
        <f t="shared" si="111"/>
        <v>0</v>
      </c>
      <c r="K346" s="20">
        <f t="shared" si="111"/>
        <v>0</v>
      </c>
      <c r="L346" s="22" t="str">
        <f t="shared" si="109"/>
        <v>-</v>
      </c>
      <c r="M346" s="20">
        <f t="shared" si="111"/>
        <v>15840</v>
      </c>
      <c r="N346" s="20">
        <f t="shared" si="111"/>
        <v>0</v>
      </c>
      <c r="O346" s="22" t="str">
        <f t="shared" si="100"/>
        <v>-</v>
      </c>
      <c r="P346" s="20">
        <f t="shared" si="111"/>
        <v>0</v>
      </c>
      <c r="Q346" s="20">
        <f t="shared" si="111"/>
        <v>0</v>
      </c>
      <c r="R346" s="22" t="str">
        <f t="shared" si="101"/>
        <v>-</v>
      </c>
      <c r="S346" s="20">
        <f t="shared" si="111"/>
        <v>0</v>
      </c>
      <c r="T346" s="20">
        <f t="shared" si="111"/>
        <v>0</v>
      </c>
      <c r="U346" s="23" t="str">
        <f t="shared" si="102"/>
        <v>-</v>
      </c>
      <c r="V346" s="79">
        <v>18000</v>
      </c>
      <c r="W346" s="80" t="s">
        <v>1226</v>
      </c>
      <c r="X346" s="79">
        <v>19755.912959999998</v>
      </c>
      <c r="Y346" s="80">
        <v>9.7550719999999842</v>
      </c>
      <c r="Z346" s="79">
        <v>21639.87534389587</v>
      </c>
      <c r="AA346" s="24">
        <f t="shared" si="103"/>
        <v>9.5361950000000064</v>
      </c>
      <c r="AB346" s="63">
        <f t="shared" si="111"/>
        <v>23660.477064256804</v>
      </c>
      <c r="AC346" s="23">
        <f t="shared" si="104"/>
        <v>9.3374000000000024</v>
      </c>
    </row>
    <row r="347" spans="1:29">
      <c r="A347" s="25"/>
      <c r="B347" s="25"/>
      <c r="C347" s="25"/>
      <c r="D347" s="25"/>
      <c r="E347" s="25"/>
      <c r="F347" s="28" t="s">
        <v>697</v>
      </c>
      <c r="G347" s="29">
        <v>120</v>
      </c>
      <c r="H347" s="31"/>
      <c r="I347" s="31"/>
      <c r="J347" s="31"/>
      <c r="K347" s="31"/>
      <c r="L347" s="22" t="str">
        <f t="shared" si="109"/>
        <v>-</v>
      </c>
      <c r="M347" s="30">
        <v>15840</v>
      </c>
      <c r="N347" s="31">
        <v>0</v>
      </c>
      <c r="O347" s="22" t="str">
        <f t="shared" si="100"/>
        <v>-</v>
      </c>
      <c r="P347" s="31"/>
      <c r="Q347" s="31"/>
      <c r="R347" s="22" t="str">
        <f t="shared" si="101"/>
        <v>-</v>
      </c>
      <c r="S347" s="31"/>
      <c r="T347" s="31"/>
      <c r="U347" s="23" t="str">
        <f t="shared" si="102"/>
        <v>-</v>
      </c>
      <c r="V347" s="94">
        <v>18000</v>
      </c>
      <c r="W347" s="24" t="s">
        <v>1226</v>
      </c>
      <c r="X347" s="30">
        <v>19755.912959999998</v>
      </c>
      <c r="Y347" s="24">
        <v>9.7550719999999842</v>
      </c>
      <c r="Z347" s="30">
        <v>21639.87534389587</v>
      </c>
      <c r="AA347" s="24">
        <f t="shared" si="103"/>
        <v>9.5361950000000064</v>
      </c>
      <c r="AB347" s="64">
        <f>Z347*$AB$3*$AB$4</f>
        <v>23660.477064256804</v>
      </c>
      <c r="AC347" s="23">
        <f t="shared" si="104"/>
        <v>9.3374000000000024</v>
      </c>
    </row>
    <row r="348" spans="1:29">
      <c r="A348" s="25"/>
      <c r="B348" s="25"/>
      <c r="C348" s="25"/>
      <c r="D348" s="25"/>
      <c r="E348" s="26" t="s">
        <v>366</v>
      </c>
      <c r="F348" s="28"/>
      <c r="G348" s="32" t="s">
        <v>355</v>
      </c>
      <c r="H348" s="20">
        <f t="shared" ref="H348:AB348" si="112">H349</f>
        <v>0</v>
      </c>
      <c r="I348" s="20">
        <f t="shared" si="112"/>
        <v>0</v>
      </c>
      <c r="J348" s="20">
        <f t="shared" si="112"/>
        <v>0</v>
      </c>
      <c r="K348" s="20">
        <f t="shared" si="112"/>
        <v>0</v>
      </c>
      <c r="L348" s="22" t="str">
        <f t="shared" si="109"/>
        <v>-</v>
      </c>
      <c r="M348" s="20">
        <f t="shared" si="112"/>
        <v>0</v>
      </c>
      <c r="N348" s="20">
        <f t="shared" si="112"/>
        <v>0</v>
      </c>
      <c r="O348" s="22" t="str">
        <f t="shared" si="100"/>
        <v>-</v>
      </c>
      <c r="P348" s="20">
        <f t="shared" si="112"/>
        <v>50000</v>
      </c>
      <c r="Q348" s="20">
        <f t="shared" si="112"/>
        <v>0</v>
      </c>
      <c r="R348" s="22" t="str">
        <f t="shared" si="101"/>
        <v>-</v>
      </c>
      <c r="S348" s="20">
        <f t="shared" si="112"/>
        <v>55000</v>
      </c>
      <c r="T348" s="20">
        <f t="shared" si="112"/>
        <v>0</v>
      </c>
      <c r="U348" s="23" t="str">
        <f t="shared" si="102"/>
        <v>-</v>
      </c>
      <c r="V348" s="79">
        <v>55000</v>
      </c>
      <c r="W348" s="80">
        <v>0</v>
      </c>
      <c r="X348" s="79">
        <v>60365.289599999996</v>
      </c>
      <c r="Y348" s="80">
        <v>9.7550719999999842</v>
      </c>
      <c r="Z348" s="79">
        <v>66121.841328570736</v>
      </c>
      <c r="AA348" s="24">
        <f t="shared" si="103"/>
        <v>9.5361950000000206</v>
      </c>
      <c r="AB348" s="63">
        <f t="shared" si="112"/>
        <v>72295.902140784689</v>
      </c>
      <c r="AC348" s="23">
        <f t="shared" si="104"/>
        <v>9.3373999999999882</v>
      </c>
    </row>
    <row r="349" spans="1:29">
      <c r="A349" s="25"/>
      <c r="B349" s="25"/>
      <c r="C349" s="25"/>
      <c r="D349" s="25"/>
      <c r="E349" s="25"/>
      <c r="F349" s="28" t="s">
        <v>698</v>
      </c>
      <c r="G349" s="29">
        <v>120</v>
      </c>
      <c r="H349" s="31"/>
      <c r="I349" s="31"/>
      <c r="J349" s="31"/>
      <c r="K349" s="31"/>
      <c r="L349" s="22" t="str">
        <f t="shared" si="109"/>
        <v>-</v>
      </c>
      <c r="M349" s="31"/>
      <c r="N349" s="31"/>
      <c r="O349" s="22" t="str">
        <f t="shared" si="100"/>
        <v>-</v>
      </c>
      <c r="P349" s="30">
        <v>50000</v>
      </c>
      <c r="Q349" s="31">
        <v>0</v>
      </c>
      <c r="R349" s="22" t="str">
        <f t="shared" si="101"/>
        <v>-</v>
      </c>
      <c r="S349" s="30">
        <v>55000</v>
      </c>
      <c r="T349" s="31">
        <v>0</v>
      </c>
      <c r="U349" s="23" t="str">
        <f t="shared" si="102"/>
        <v>-</v>
      </c>
      <c r="V349" s="94">
        <v>55000</v>
      </c>
      <c r="W349" s="24">
        <v>0</v>
      </c>
      <c r="X349" s="30">
        <v>60365.289599999996</v>
      </c>
      <c r="Y349" s="24">
        <v>9.7550719999999842</v>
      </c>
      <c r="Z349" s="30">
        <v>66121.841328570736</v>
      </c>
      <c r="AA349" s="24">
        <f t="shared" si="103"/>
        <v>9.5361950000000206</v>
      </c>
      <c r="AB349" s="64">
        <f>Z349*$AB$3*$AB$4</f>
        <v>72295.902140784689</v>
      </c>
      <c r="AC349" s="23">
        <f t="shared" si="104"/>
        <v>9.3373999999999882</v>
      </c>
    </row>
    <row r="350" spans="1:29">
      <c r="A350" s="25"/>
      <c r="B350" s="25"/>
      <c r="C350" s="25"/>
      <c r="D350" s="25"/>
      <c r="E350" s="26" t="s">
        <v>328</v>
      </c>
      <c r="F350" s="28"/>
      <c r="G350" s="32" t="s">
        <v>355</v>
      </c>
      <c r="H350" s="20">
        <f t="shared" ref="H350:AB350" si="113">H351</f>
        <v>0</v>
      </c>
      <c r="I350" s="20">
        <f t="shared" si="113"/>
        <v>0</v>
      </c>
      <c r="J350" s="20">
        <f t="shared" si="113"/>
        <v>0</v>
      </c>
      <c r="K350" s="20">
        <f t="shared" si="113"/>
        <v>0</v>
      </c>
      <c r="L350" s="22" t="str">
        <f t="shared" si="109"/>
        <v>-</v>
      </c>
      <c r="M350" s="20">
        <f t="shared" si="113"/>
        <v>100000</v>
      </c>
      <c r="N350" s="20">
        <f t="shared" si="113"/>
        <v>0</v>
      </c>
      <c r="O350" s="22" t="str">
        <f t="shared" si="100"/>
        <v>-</v>
      </c>
      <c r="P350" s="20">
        <f t="shared" si="113"/>
        <v>0</v>
      </c>
      <c r="Q350" s="20">
        <f t="shared" si="113"/>
        <v>0</v>
      </c>
      <c r="R350" s="22" t="str">
        <f t="shared" si="101"/>
        <v>-</v>
      </c>
      <c r="S350" s="20">
        <f t="shared" si="113"/>
        <v>0</v>
      </c>
      <c r="T350" s="20">
        <f t="shared" si="113"/>
        <v>0</v>
      </c>
      <c r="U350" s="23" t="str">
        <f t="shared" si="102"/>
        <v>-</v>
      </c>
      <c r="V350" s="79">
        <v>0</v>
      </c>
      <c r="W350" s="80" t="s">
        <v>1226</v>
      </c>
      <c r="X350" s="79">
        <v>0</v>
      </c>
      <c r="Y350" s="80" t="s">
        <v>1226</v>
      </c>
      <c r="Z350" s="79">
        <v>0</v>
      </c>
      <c r="AA350" s="24" t="str">
        <f t="shared" si="103"/>
        <v>-</v>
      </c>
      <c r="AB350" s="63">
        <f t="shared" si="113"/>
        <v>0</v>
      </c>
      <c r="AC350" s="23" t="str">
        <f t="shared" si="104"/>
        <v>-</v>
      </c>
    </row>
    <row r="351" spans="1:29">
      <c r="A351" s="25"/>
      <c r="B351" s="25"/>
      <c r="C351" s="25"/>
      <c r="D351" s="25"/>
      <c r="E351" s="25"/>
      <c r="F351" s="28" t="s">
        <v>699</v>
      </c>
      <c r="G351" s="29">
        <v>120</v>
      </c>
      <c r="H351" s="31"/>
      <c r="I351" s="31"/>
      <c r="J351" s="31"/>
      <c r="K351" s="31"/>
      <c r="L351" s="22" t="str">
        <f t="shared" si="109"/>
        <v>-</v>
      </c>
      <c r="M351" s="30">
        <v>100000</v>
      </c>
      <c r="N351" s="31">
        <v>0</v>
      </c>
      <c r="O351" s="22" t="str">
        <f t="shared" si="100"/>
        <v>-</v>
      </c>
      <c r="P351" s="31"/>
      <c r="Q351" s="31"/>
      <c r="R351" s="22" t="str">
        <f t="shared" si="101"/>
        <v>-</v>
      </c>
      <c r="S351" s="31"/>
      <c r="T351" s="31"/>
      <c r="U351" s="23" t="str">
        <f t="shared" si="102"/>
        <v>-</v>
      </c>
      <c r="V351" s="30">
        <v>0</v>
      </c>
      <c r="W351" s="24" t="s">
        <v>1226</v>
      </c>
      <c r="X351" s="30">
        <v>0</v>
      </c>
      <c r="Y351" s="24" t="s">
        <v>1226</v>
      </c>
      <c r="Z351" s="30">
        <v>0</v>
      </c>
      <c r="AA351" s="24" t="str">
        <f t="shared" si="103"/>
        <v>-</v>
      </c>
      <c r="AB351" s="64">
        <f>Z351*$AB$3*$AB$4</f>
        <v>0</v>
      </c>
      <c r="AC351" s="23" t="str">
        <f t="shared" si="104"/>
        <v>-</v>
      </c>
    </row>
    <row r="352" spans="1:29">
      <c r="A352" s="25"/>
      <c r="B352" s="25"/>
      <c r="C352" s="25"/>
      <c r="D352" s="25"/>
      <c r="E352" s="26" t="s">
        <v>273</v>
      </c>
      <c r="F352" s="28"/>
      <c r="G352" s="32" t="s">
        <v>355</v>
      </c>
      <c r="H352" s="20">
        <f t="shared" ref="H352:AB352" si="114">H353</f>
        <v>0</v>
      </c>
      <c r="I352" s="20">
        <f t="shared" si="114"/>
        <v>10453</v>
      </c>
      <c r="J352" s="20">
        <f t="shared" si="114"/>
        <v>0</v>
      </c>
      <c r="K352" s="20">
        <f t="shared" si="114"/>
        <v>3139</v>
      </c>
      <c r="L352" s="22">
        <f t="shared" si="109"/>
        <v>-69.970343442074039</v>
      </c>
      <c r="M352" s="20">
        <f t="shared" si="114"/>
        <v>0</v>
      </c>
      <c r="N352" s="20">
        <f t="shared" si="114"/>
        <v>485</v>
      </c>
      <c r="O352" s="22">
        <f t="shared" si="100"/>
        <v>-84.549219496654985</v>
      </c>
      <c r="P352" s="20">
        <f t="shared" si="114"/>
        <v>0</v>
      </c>
      <c r="Q352" s="20">
        <f t="shared" si="114"/>
        <v>98</v>
      </c>
      <c r="R352" s="22">
        <f t="shared" si="101"/>
        <v>-79.793814432989691</v>
      </c>
      <c r="S352" s="20">
        <f t="shared" si="114"/>
        <v>0</v>
      </c>
      <c r="T352" s="20">
        <f t="shared" si="114"/>
        <v>0</v>
      </c>
      <c r="U352" s="23">
        <f t="shared" si="102"/>
        <v>-100</v>
      </c>
      <c r="V352" s="79">
        <v>0</v>
      </c>
      <c r="W352" s="80" t="s">
        <v>1226</v>
      </c>
      <c r="X352" s="79">
        <v>0</v>
      </c>
      <c r="Y352" s="80" t="s">
        <v>1226</v>
      </c>
      <c r="Z352" s="79">
        <v>0</v>
      </c>
      <c r="AA352" s="24" t="str">
        <f t="shared" si="103"/>
        <v>-</v>
      </c>
      <c r="AB352" s="63">
        <f t="shared" si="114"/>
        <v>0</v>
      </c>
      <c r="AC352" s="23" t="str">
        <f t="shared" si="104"/>
        <v>-</v>
      </c>
    </row>
    <row r="353" spans="1:29">
      <c r="A353" s="25"/>
      <c r="B353" s="25"/>
      <c r="C353" s="25"/>
      <c r="D353" s="25"/>
      <c r="E353" s="25"/>
      <c r="F353" s="28" t="s">
        <v>700</v>
      </c>
      <c r="G353" s="29">
        <v>120</v>
      </c>
      <c r="H353" s="31">
        <v>0</v>
      </c>
      <c r="I353" s="30">
        <v>10453</v>
      </c>
      <c r="J353" s="31">
        <v>0</v>
      </c>
      <c r="K353" s="30">
        <v>3139</v>
      </c>
      <c r="L353" s="22">
        <f t="shared" si="109"/>
        <v>-69.970343442074039</v>
      </c>
      <c r="M353" s="31">
        <v>0</v>
      </c>
      <c r="N353" s="31">
        <v>485</v>
      </c>
      <c r="O353" s="22">
        <f t="shared" si="100"/>
        <v>-84.549219496654985</v>
      </c>
      <c r="P353" s="31">
        <v>0</v>
      </c>
      <c r="Q353" s="31">
        <v>98</v>
      </c>
      <c r="R353" s="22">
        <f t="shared" si="101"/>
        <v>-79.793814432989691</v>
      </c>
      <c r="S353" s="31"/>
      <c r="T353" s="31"/>
      <c r="U353" s="23">
        <f t="shared" si="102"/>
        <v>-100</v>
      </c>
      <c r="V353" s="30">
        <v>0</v>
      </c>
      <c r="W353" s="24" t="s">
        <v>1226</v>
      </c>
      <c r="X353" s="30">
        <v>0</v>
      </c>
      <c r="Y353" s="24" t="s">
        <v>1226</v>
      </c>
      <c r="Z353" s="30">
        <v>0</v>
      </c>
      <c r="AA353" s="24" t="str">
        <f t="shared" si="103"/>
        <v>-</v>
      </c>
      <c r="AB353" s="64">
        <f>Z353*$AB$3*$AB$4</f>
        <v>0</v>
      </c>
      <c r="AC353" s="23" t="str">
        <f t="shared" si="104"/>
        <v>-</v>
      </c>
    </row>
    <row r="354" spans="1:29">
      <c r="A354" s="25"/>
      <c r="B354" s="25"/>
      <c r="C354" s="25"/>
      <c r="D354" s="25"/>
      <c r="E354" s="26" t="s">
        <v>329</v>
      </c>
      <c r="F354" s="28"/>
      <c r="G354" s="32" t="s">
        <v>355</v>
      </c>
      <c r="H354" s="20">
        <f t="shared" ref="H354:AB354" si="115">H355</f>
        <v>0</v>
      </c>
      <c r="I354" s="20">
        <f t="shared" si="115"/>
        <v>0</v>
      </c>
      <c r="J354" s="20">
        <f t="shared" si="115"/>
        <v>0</v>
      </c>
      <c r="K354" s="20">
        <f t="shared" si="115"/>
        <v>0</v>
      </c>
      <c r="L354" s="22" t="str">
        <f t="shared" si="109"/>
        <v>-</v>
      </c>
      <c r="M354" s="20">
        <f t="shared" si="115"/>
        <v>2428</v>
      </c>
      <c r="N354" s="20">
        <f t="shared" si="115"/>
        <v>0</v>
      </c>
      <c r="O354" s="22" t="str">
        <f t="shared" si="100"/>
        <v>-</v>
      </c>
      <c r="P354" s="20">
        <f t="shared" si="115"/>
        <v>0</v>
      </c>
      <c r="Q354" s="20">
        <f t="shared" si="115"/>
        <v>0</v>
      </c>
      <c r="R354" s="22" t="str">
        <f t="shared" si="101"/>
        <v>-</v>
      </c>
      <c r="S354" s="20">
        <f t="shared" si="115"/>
        <v>0</v>
      </c>
      <c r="T354" s="20">
        <f t="shared" si="115"/>
        <v>0</v>
      </c>
      <c r="U354" s="23" t="str">
        <f t="shared" si="102"/>
        <v>-</v>
      </c>
      <c r="V354" s="79">
        <v>0</v>
      </c>
      <c r="W354" s="80" t="s">
        <v>1226</v>
      </c>
      <c r="X354" s="79">
        <v>0</v>
      </c>
      <c r="Y354" s="80" t="s">
        <v>1226</v>
      </c>
      <c r="Z354" s="79">
        <v>0</v>
      </c>
      <c r="AA354" s="24" t="str">
        <f t="shared" si="103"/>
        <v>-</v>
      </c>
      <c r="AB354" s="63">
        <f t="shared" si="115"/>
        <v>0</v>
      </c>
      <c r="AC354" s="23" t="str">
        <f t="shared" si="104"/>
        <v>-</v>
      </c>
    </row>
    <row r="355" spans="1:29">
      <c r="A355" s="25"/>
      <c r="B355" s="25"/>
      <c r="C355" s="25"/>
      <c r="D355" s="25"/>
      <c r="E355" s="25"/>
      <c r="F355" s="28" t="s">
        <v>701</v>
      </c>
      <c r="G355" s="29">
        <v>120</v>
      </c>
      <c r="H355" s="31"/>
      <c r="I355" s="31"/>
      <c r="J355" s="31"/>
      <c r="K355" s="31"/>
      <c r="L355" s="22" t="str">
        <f t="shared" si="109"/>
        <v>-</v>
      </c>
      <c r="M355" s="30">
        <v>2428</v>
      </c>
      <c r="N355" s="31">
        <v>0</v>
      </c>
      <c r="O355" s="22" t="str">
        <f t="shared" si="100"/>
        <v>-</v>
      </c>
      <c r="P355" s="31"/>
      <c r="Q355" s="31"/>
      <c r="R355" s="22" t="str">
        <f t="shared" si="101"/>
        <v>-</v>
      </c>
      <c r="S355" s="31"/>
      <c r="T355" s="31"/>
      <c r="U355" s="23" t="str">
        <f t="shared" si="102"/>
        <v>-</v>
      </c>
      <c r="V355" s="30">
        <v>0</v>
      </c>
      <c r="W355" s="24" t="s">
        <v>1226</v>
      </c>
      <c r="X355" s="30">
        <v>0</v>
      </c>
      <c r="Y355" s="24" t="s">
        <v>1226</v>
      </c>
      <c r="Z355" s="30">
        <v>0</v>
      </c>
      <c r="AA355" s="24" t="str">
        <f t="shared" si="103"/>
        <v>-</v>
      </c>
      <c r="AB355" s="64">
        <f>Z355*$AB$3*$AB$4</f>
        <v>0</v>
      </c>
      <c r="AC355" s="23" t="str">
        <f t="shared" si="104"/>
        <v>-</v>
      </c>
    </row>
    <row r="356" spans="1:29">
      <c r="A356" s="25"/>
      <c r="B356" s="25"/>
      <c r="C356" s="25"/>
      <c r="D356" s="25"/>
      <c r="E356" s="26" t="s">
        <v>274</v>
      </c>
      <c r="F356" s="28"/>
      <c r="G356" s="32" t="s">
        <v>355</v>
      </c>
      <c r="H356" s="20">
        <f t="shared" ref="H356:AB356" si="116">H357</f>
        <v>0</v>
      </c>
      <c r="I356" s="20">
        <f t="shared" si="116"/>
        <v>69</v>
      </c>
      <c r="J356" s="20">
        <f t="shared" si="116"/>
        <v>0</v>
      </c>
      <c r="K356" s="20">
        <f t="shared" si="116"/>
        <v>208</v>
      </c>
      <c r="L356" s="22">
        <f t="shared" si="109"/>
        <v>201.44927536231887</v>
      </c>
      <c r="M356" s="20">
        <f t="shared" si="116"/>
        <v>0</v>
      </c>
      <c r="N356" s="20">
        <f t="shared" si="116"/>
        <v>1458</v>
      </c>
      <c r="O356" s="22">
        <f t="shared" si="100"/>
        <v>600.96153846153845</v>
      </c>
      <c r="P356" s="20">
        <f t="shared" si="116"/>
        <v>0</v>
      </c>
      <c r="Q356" s="20">
        <f t="shared" si="116"/>
        <v>833</v>
      </c>
      <c r="R356" s="22">
        <f t="shared" si="101"/>
        <v>-42.866941015089168</v>
      </c>
      <c r="S356" s="20">
        <f t="shared" si="116"/>
        <v>0</v>
      </c>
      <c r="T356" s="20">
        <f t="shared" si="116"/>
        <v>139</v>
      </c>
      <c r="U356" s="23">
        <f t="shared" si="102"/>
        <v>-100</v>
      </c>
      <c r="V356" s="79">
        <v>0</v>
      </c>
      <c r="W356" s="80" t="s">
        <v>1226</v>
      </c>
      <c r="X356" s="79">
        <v>0</v>
      </c>
      <c r="Y356" s="80" t="s">
        <v>1226</v>
      </c>
      <c r="Z356" s="79">
        <v>0</v>
      </c>
      <c r="AA356" s="24" t="str">
        <f t="shared" si="103"/>
        <v>-</v>
      </c>
      <c r="AB356" s="63">
        <f t="shared" si="116"/>
        <v>0</v>
      </c>
      <c r="AC356" s="23" t="str">
        <f t="shared" si="104"/>
        <v>-</v>
      </c>
    </row>
    <row r="357" spans="1:29">
      <c r="A357" s="25"/>
      <c r="B357" s="25"/>
      <c r="C357" s="25"/>
      <c r="D357" s="25"/>
      <c r="E357" s="25"/>
      <c r="F357" s="28" t="s">
        <v>702</v>
      </c>
      <c r="G357" s="29">
        <v>120</v>
      </c>
      <c r="H357" s="31">
        <v>0</v>
      </c>
      <c r="I357" s="31">
        <v>69</v>
      </c>
      <c r="J357" s="31">
        <v>0</v>
      </c>
      <c r="K357" s="31">
        <v>208</v>
      </c>
      <c r="L357" s="22">
        <f t="shared" si="109"/>
        <v>201.44927536231887</v>
      </c>
      <c r="M357" s="31">
        <v>0</v>
      </c>
      <c r="N357" s="30">
        <v>1458</v>
      </c>
      <c r="O357" s="22">
        <f t="shared" si="100"/>
        <v>600.96153846153845</v>
      </c>
      <c r="P357" s="31">
        <v>0</v>
      </c>
      <c r="Q357" s="31">
        <v>833</v>
      </c>
      <c r="R357" s="22">
        <f t="shared" si="101"/>
        <v>-42.866941015089168</v>
      </c>
      <c r="S357" s="31">
        <v>0</v>
      </c>
      <c r="T357" s="31">
        <v>139</v>
      </c>
      <c r="U357" s="23">
        <f t="shared" si="102"/>
        <v>-100</v>
      </c>
      <c r="V357" s="30">
        <v>0</v>
      </c>
      <c r="W357" s="24" t="s">
        <v>1226</v>
      </c>
      <c r="X357" s="30">
        <v>0</v>
      </c>
      <c r="Y357" s="24" t="s">
        <v>1226</v>
      </c>
      <c r="Z357" s="30">
        <v>0</v>
      </c>
      <c r="AA357" s="24" t="str">
        <f t="shared" si="103"/>
        <v>-</v>
      </c>
      <c r="AB357" s="64">
        <f>Z357*$AB$3*$AB$4</f>
        <v>0</v>
      </c>
      <c r="AC357" s="23" t="str">
        <f t="shared" si="104"/>
        <v>-</v>
      </c>
    </row>
    <row r="358" spans="1:29">
      <c r="A358" s="25"/>
      <c r="B358" s="25"/>
      <c r="C358" s="25"/>
      <c r="D358" s="25"/>
      <c r="E358" s="26" t="s">
        <v>275</v>
      </c>
      <c r="F358" s="28"/>
      <c r="G358" s="32" t="s">
        <v>355</v>
      </c>
      <c r="H358" s="20">
        <f t="shared" ref="H358:AB358" si="117">H359+H360</f>
        <v>15000</v>
      </c>
      <c r="I358" s="20">
        <f t="shared" si="117"/>
        <v>41671</v>
      </c>
      <c r="J358" s="20">
        <f t="shared" si="117"/>
        <v>153350</v>
      </c>
      <c r="K358" s="20">
        <f t="shared" si="117"/>
        <v>16712</v>
      </c>
      <c r="L358" s="22">
        <f t="shared" si="109"/>
        <v>-59.895370881428335</v>
      </c>
      <c r="M358" s="20">
        <f t="shared" si="117"/>
        <v>0</v>
      </c>
      <c r="N358" s="20">
        <f t="shared" si="117"/>
        <v>24141</v>
      </c>
      <c r="O358" s="22">
        <f t="shared" si="100"/>
        <v>44.453087601723297</v>
      </c>
      <c r="P358" s="20">
        <f t="shared" si="117"/>
        <v>0</v>
      </c>
      <c r="Q358" s="20">
        <f t="shared" si="117"/>
        <v>29924</v>
      </c>
      <c r="R358" s="22">
        <f t="shared" si="101"/>
        <v>23.955097137649645</v>
      </c>
      <c r="S358" s="20">
        <f t="shared" si="117"/>
        <v>2700</v>
      </c>
      <c r="T358" s="20">
        <f t="shared" si="117"/>
        <v>10870</v>
      </c>
      <c r="U358" s="23">
        <f t="shared" si="102"/>
        <v>-90.97714209330303</v>
      </c>
      <c r="V358" s="79">
        <v>4414</v>
      </c>
      <c r="W358" s="80">
        <v>63.481481481481467</v>
      </c>
      <c r="X358" s="79">
        <v>4844.5888780800005</v>
      </c>
      <c r="Y358" s="80">
        <v>9.7550720000000126</v>
      </c>
      <c r="Z358" s="79">
        <v>5306.5783204420231</v>
      </c>
      <c r="AA358" s="24">
        <f t="shared" si="103"/>
        <v>9.5361950000000206</v>
      </c>
      <c r="AB358" s="63">
        <f t="shared" si="117"/>
        <v>5802.0747645349766</v>
      </c>
      <c r="AC358" s="23">
        <f t="shared" si="104"/>
        <v>9.3374000000000024</v>
      </c>
    </row>
    <row r="359" spans="1:29">
      <c r="A359" s="25"/>
      <c r="B359" s="25"/>
      <c r="C359" s="25"/>
      <c r="D359" s="25"/>
      <c r="E359" s="25"/>
      <c r="F359" s="28" t="s">
        <v>703</v>
      </c>
      <c r="G359" s="29">
        <v>120</v>
      </c>
      <c r="H359" s="30">
        <v>15000</v>
      </c>
      <c r="I359" s="30">
        <v>41671</v>
      </c>
      <c r="J359" s="31">
        <v>0</v>
      </c>
      <c r="K359" s="30">
        <v>16712</v>
      </c>
      <c r="L359" s="22">
        <f t="shared" si="109"/>
        <v>-59.895370881428335</v>
      </c>
      <c r="M359" s="31">
        <v>0</v>
      </c>
      <c r="N359" s="30">
        <v>24141</v>
      </c>
      <c r="O359" s="22">
        <f t="shared" si="100"/>
        <v>44.453087601723297</v>
      </c>
      <c r="P359" s="31">
        <v>0</v>
      </c>
      <c r="Q359" s="30">
        <v>29924</v>
      </c>
      <c r="R359" s="22">
        <f t="shared" si="101"/>
        <v>23.955097137649645</v>
      </c>
      <c r="S359" s="30">
        <v>2700</v>
      </c>
      <c r="T359" s="30">
        <v>10870</v>
      </c>
      <c r="U359" s="23">
        <f t="shared" si="102"/>
        <v>-90.97714209330303</v>
      </c>
      <c r="V359" s="30">
        <v>4414</v>
      </c>
      <c r="W359" s="24">
        <v>63.481481481481467</v>
      </c>
      <c r="X359" s="30">
        <v>4844.5888780800005</v>
      </c>
      <c r="Y359" s="24">
        <v>9.7550720000000126</v>
      </c>
      <c r="Z359" s="30">
        <v>5306.5783204420231</v>
      </c>
      <c r="AA359" s="24">
        <f t="shared" si="103"/>
        <v>9.5361950000000206</v>
      </c>
      <c r="AB359" s="64">
        <f>Z359*$AB$3*$AB$4</f>
        <v>5802.0747645349766</v>
      </c>
      <c r="AC359" s="23">
        <f t="shared" si="104"/>
        <v>9.3374000000000024</v>
      </c>
    </row>
    <row r="360" spans="1:29">
      <c r="A360" s="25"/>
      <c r="B360" s="25"/>
      <c r="C360" s="25"/>
      <c r="D360" s="25"/>
      <c r="E360" s="25"/>
      <c r="F360" s="28" t="s">
        <v>703</v>
      </c>
      <c r="G360" s="29">
        <v>220</v>
      </c>
      <c r="H360" s="31"/>
      <c r="I360" s="31"/>
      <c r="J360" s="30">
        <v>153350</v>
      </c>
      <c r="K360" s="31">
        <v>0</v>
      </c>
      <c r="L360" s="22" t="str">
        <f t="shared" si="109"/>
        <v>-</v>
      </c>
      <c r="M360" s="31"/>
      <c r="N360" s="31"/>
      <c r="O360" s="22" t="str">
        <f t="shared" si="100"/>
        <v>-</v>
      </c>
      <c r="P360" s="31"/>
      <c r="Q360" s="31"/>
      <c r="R360" s="22" t="str">
        <f t="shared" si="101"/>
        <v>-</v>
      </c>
      <c r="S360" s="31"/>
      <c r="T360" s="31"/>
      <c r="U360" s="23" t="str">
        <f t="shared" si="102"/>
        <v>-</v>
      </c>
      <c r="V360" s="30">
        <v>0</v>
      </c>
      <c r="W360" s="24" t="s">
        <v>1226</v>
      </c>
      <c r="X360" s="30">
        <v>0</v>
      </c>
      <c r="Y360" s="24" t="s">
        <v>1226</v>
      </c>
      <c r="Z360" s="30">
        <v>0</v>
      </c>
      <c r="AA360" s="24" t="str">
        <f t="shared" si="103"/>
        <v>-</v>
      </c>
      <c r="AB360" s="64">
        <f>Z360*$AB$3*$AB$4</f>
        <v>0</v>
      </c>
      <c r="AC360" s="23" t="str">
        <f t="shared" si="104"/>
        <v>-</v>
      </c>
    </row>
    <row r="361" spans="1:29">
      <c r="A361" s="25"/>
      <c r="B361" s="25"/>
      <c r="C361" s="25"/>
      <c r="D361" s="26" t="s">
        <v>367</v>
      </c>
      <c r="E361" s="26"/>
      <c r="F361" s="28"/>
      <c r="G361" s="32" t="s">
        <v>355</v>
      </c>
      <c r="H361" s="20">
        <f t="shared" ref="H361:AB362" si="118">H362</f>
        <v>0</v>
      </c>
      <c r="I361" s="20">
        <f t="shared" si="118"/>
        <v>196956</v>
      </c>
      <c r="J361" s="20">
        <f t="shared" si="118"/>
        <v>0</v>
      </c>
      <c r="K361" s="20">
        <f t="shared" si="118"/>
        <v>167125</v>
      </c>
      <c r="L361" s="22">
        <f t="shared" si="109"/>
        <v>-15.146022461869663</v>
      </c>
      <c r="M361" s="20">
        <f t="shared" si="118"/>
        <v>0</v>
      </c>
      <c r="N361" s="20">
        <f t="shared" si="118"/>
        <v>180648</v>
      </c>
      <c r="O361" s="22">
        <f t="shared" si="100"/>
        <v>8.0915482423335732</v>
      </c>
      <c r="P361" s="20">
        <f t="shared" si="118"/>
        <v>0</v>
      </c>
      <c r="Q361" s="20">
        <f t="shared" si="118"/>
        <v>197239</v>
      </c>
      <c r="R361" s="22">
        <f t="shared" si="101"/>
        <v>9.184159248926079</v>
      </c>
      <c r="S361" s="20">
        <f t="shared" si="118"/>
        <v>0</v>
      </c>
      <c r="T361" s="20">
        <f t="shared" si="118"/>
        <v>67928</v>
      </c>
      <c r="U361" s="23">
        <f t="shared" si="102"/>
        <v>-100</v>
      </c>
      <c r="V361" s="79">
        <v>0</v>
      </c>
      <c r="W361" s="80" t="s">
        <v>1226</v>
      </c>
      <c r="X361" s="79">
        <v>0</v>
      </c>
      <c r="Y361" s="80" t="s">
        <v>1226</v>
      </c>
      <c r="Z361" s="79">
        <v>0</v>
      </c>
      <c r="AA361" s="24" t="str">
        <f t="shared" si="103"/>
        <v>-</v>
      </c>
      <c r="AB361" s="63">
        <f t="shared" si="118"/>
        <v>0</v>
      </c>
      <c r="AC361" s="23" t="str">
        <f t="shared" si="104"/>
        <v>-</v>
      </c>
    </row>
    <row r="362" spans="1:29">
      <c r="A362" s="25"/>
      <c r="B362" s="25"/>
      <c r="C362" s="25"/>
      <c r="D362" s="25"/>
      <c r="E362" s="26" t="s">
        <v>243</v>
      </c>
      <c r="F362" s="28"/>
      <c r="G362" s="32" t="s">
        <v>355</v>
      </c>
      <c r="H362" s="20">
        <f t="shared" si="118"/>
        <v>0</v>
      </c>
      <c r="I362" s="20">
        <f t="shared" si="118"/>
        <v>196956</v>
      </c>
      <c r="J362" s="20">
        <f t="shared" si="118"/>
        <v>0</v>
      </c>
      <c r="K362" s="20">
        <f t="shared" si="118"/>
        <v>167125</v>
      </c>
      <c r="L362" s="22">
        <f t="shared" si="109"/>
        <v>-15.146022461869663</v>
      </c>
      <c r="M362" s="20">
        <f t="shared" si="118"/>
        <v>0</v>
      </c>
      <c r="N362" s="20">
        <f t="shared" si="118"/>
        <v>180648</v>
      </c>
      <c r="O362" s="22">
        <f t="shared" si="100"/>
        <v>8.0915482423335732</v>
      </c>
      <c r="P362" s="20">
        <f t="shared" si="118"/>
        <v>0</v>
      </c>
      <c r="Q362" s="20">
        <f t="shared" si="118"/>
        <v>197239</v>
      </c>
      <c r="R362" s="22">
        <f t="shared" si="101"/>
        <v>9.184159248926079</v>
      </c>
      <c r="S362" s="20">
        <f t="shared" si="118"/>
        <v>0</v>
      </c>
      <c r="T362" s="20">
        <f t="shared" si="118"/>
        <v>67928</v>
      </c>
      <c r="U362" s="23">
        <f t="shared" si="102"/>
        <v>-100</v>
      </c>
      <c r="V362" s="79">
        <v>0</v>
      </c>
      <c r="W362" s="80" t="s">
        <v>1226</v>
      </c>
      <c r="X362" s="79">
        <v>0</v>
      </c>
      <c r="Y362" s="80" t="s">
        <v>1226</v>
      </c>
      <c r="Z362" s="79">
        <v>0</v>
      </c>
      <c r="AA362" s="24" t="str">
        <f t="shared" si="103"/>
        <v>-</v>
      </c>
      <c r="AB362" s="63">
        <f t="shared" si="118"/>
        <v>0</v>
      </c>
      <c r="AC362" s="23" t="str">
        <f t="shared" si="104"/>
        <v>-</v>
      </c>
    </row>
    <row r="363" spans="1:29">
      <c r="A363" s="25"/>
      <c r="B363" s="25"/>
      <c r="C363" s="25"/>
      <c r="D363" s="25"/>
      <c r="E363" s="25"/>
      <c r="F363" s="28" t="s">
        <v>704</v>
      </c>
      <c r="G363" s="29">
        <v>100</v>
      </c>
      <c r="H363" s="31">
        <v>0</v>
      </c>
      <c r="I363" s="30">
        <v>196956</v>
      </c>
      <c r="J363" s="31">
        <v>0</v>
      </c>
      <c r="K363" s="30">
        <v>167125</v>
      </c>
      <c r="L363" s="22">
        <f t="shared" si="109"/>
        <v>-15.146022461869663</v>
      </c>
      <c r="M363" s="31">
        <v>0</v>
      </c>
      <c r="N363" s="30">
        <v>180648</v>
      </c>
      <c r="O363" s="22">
        <f t="shared" si="100"/>
        <v>8.0915482423335732</v>
      </c>
      <c r="P363" s="31">
        <v>0</v>
      </c>
      <c r="Q363" s="30">
        <v>197239</v>
      </c>
      <c r="R363" s="22">
        <f t="shared" si="101"/>
        <v>9.184159248926079</v>
      </c>
      <c r="S363" s="31">
        <v>0</v>
      </c>
      <c r="T363" s="30">
        <v>67928</v>
      </c>
      <c r="U363" s="23">
        <f t="shared" si="102"/>
        <v>-100</v>
      </c>
      <c r="V363" s="30">
        <v>0</v>
      </c>
      <c r="W363" s="24" t="s">
        <v>1226</v>
      </c>
      <c r="X363" s="30">
        <v>0</v>
      </c>
      <c r="Y363" s="24" t="s">
        <v>1226</v>
      </c>
      <c r="Z363" s="30">
        <v>0</v>
      </c>
      <c r="AA363" s="24" t="str">
        <f t="shared" si="103"/>
        <v>-</v>
      </c>
      <c r="AB363" s="64">
        <f>Z363*$AB$3*$AB$4</f>
        <v>0</v>
      </c>
      <c r="AC363" s="23" t="str">
        <f t="shared" si="104"/>
        <v>-</v>
      </c>
    </row>
    <row r="364" spans="1:29">
      <c r="A364" s="25"/>
      <c r="B364" s="25"/>
      <c r="C364" s="26" t="s">
        <v>36</v>
      </c>
      <c r="D364" s="26"/>
      <c r="E364" s="26"/>
      <c r="F364" s="28"/>
      <c r="G364" s="32" t="s">
        <v>355</v>
      </c>
      <c r="H364" s="20">
        <f t="shared" ref="H364:AB364" si="119">H365+H370+H379+H382+H471</f>
        <v>130356862</v>
      </c>
      <c r="I364" s="20">
        <f t="shared" si="119"/>
        <v>221017517</v>
      </c>
      <c r="J364" s="20">
        <f t="shared" si="119"/>
        <v>301827330</v>
      </c>
      <c r="K364" s="20">
        <f t="shared" si="119"/>
        <v>215136722</v>
      </c>
      <c r="L364" s="22">
        <f t="shared" si="109"/>
        <v>-2.6607823125621337</v>
      </c>
      <c r="M364" s="20">
        <f t="shared" si="119"/>
        <v>180301581</v>
      </c>
      <c r="N364" s="20">
        <f t="shared" si="119"/>
        <v>318193375</v>
      </c>
      <c r="O364" s="22">
        <f t="shared" si="100"/>
        <v>47.9028647652259</v>
      </c>
      <c r="P364" s="20">
        <f t="shared" si="119"/>
        <v>246266243</v>
      </c>
      <c r="Q364" s="20">
        <f t="shared" si="119"/>
        <v>356171449</v>
      </c>
      <c r="R364" s="22">
        <f t="shared" si="101"/>
        <v>11.935532598690983</v>
      </c>
      <c r="S364" s="20">
        <f t="shared" si="119"/>
        <v>417671870</v>
      </c>
      <c r="T364" s="20">
        <f t="shared" si="119"/>
        <v>91578515</v>
      </c>
      <c r="U364" s="23">
        <f t="shared" si="102"/>
        <v>17.26708335905947</v>
      </c>
      <c r="V364" s="79">
        <v>184109883.02909058</v>
      </c>
      <c r="W364" s="80">
        <v>-55.919970614949342</v>
      </c>
      <c r="X364" s="79">
        <v>202069934.67769414</v>
      </c>
      <c r="Y364" s="80">
        <v>9.7550719999999842</v>
      </c>
      <c r="Z364" s="79">
        <v>221339717.6849317</v>
      </c>
      <c r="AA364" s="24">
        <f t="shared" si="103"/>
        <v>9.5361950000000064</v>
      </c>
      <c r="AB364" s="63">
        <f t="shared" si="119"/>
        <v>241970746.04786092</v>
      </c>
      <c r="AC364" s="23">
        <f t="shared" si="104"/>
        <v>9.320978891053187</v>
      </c>
    </row>
    <row r="365" spans="1:29">
      <c r="A365" s="25"/>
      <c r="B365" s="25"/>
      <c r="C365" s="25"/>
      <c r="D365" s="26" t="s">
        <v>368</v>
      </c>
      <c r="E365" s="26"/>
      <c r="F365" s="28"/>
      <c r="G365" s="32" t="s">
        <v>355</v>
      </c>
      <c r="H365" s="20">
        <f t="shared" ref="H365:AB365" si="120">H366+H368</f>
        <v>0</v>
      </c>
      <c r="I365" s="20">
        <f t="shared" si="120"/>
        <v>609559</v>
      </c>
      <c r="J365" s="20">
        <f t="shared" si="120"/>
        <v>0</v>
      </c>
      <c r="K365" s="20">
        <f t="shared" si="120"/>
        <v>756338</v>
      </c>
      <c r="L365" s="22">
        <f t="shared" si="109"/>
        <v>24.079539470338389</v>
      </c>
      <c r="M365" s="20">
        <f t="shared" si="120"/>
        <v>0</v>
      </c>
      <c r="N365" s="20">
        <f t="shared" si="120"/>
        <v>157156</v>
      </c>
      <c r="O365" s="22">
        <f t="shared" si="100"/>
        <v>-79.221459188881155</v>
      </c>
      <c r="P365" s="20">
        <f t="shared" si="120"/>
        <v>0</v>
      </c>
      <c r="Q365" s="20">
        <f t="shared" si="120"/>
        <v>0</v>
      </c>
      <c r="R365" s="22">
        <f t="shared" si="101"/>
        <v>-100</v>
      </c>
      <c r="S365" s="20">
        <f t="shared" si="120"/>
        <v>0</v>
      </c>
      <c r="T365" s="20">
        <f t="shared" si="120"/>
        <v>0</v>
      </c>
      <c r="U365" s="23" t="str">
        <f t="shared" si="102"/>
        <v>-</v>
      </c>
      <c r="V365" s="79">
        <v>0</v>
      </c>
      <c r="W365" s="80" t="s">
        <v>1226</v>
      </c>
      <c r="X365" s="79">
        <v>0</v>
      </c>
      <c r="Y365" s="80" t="s">
        <v>1226</v>
      </c>
      <c r="Z365" s="79">
        <v>0</v>
      </c>
      <c r="AA365" s="24" t="str">
        <f t="shared" si="103"/>
        <v>-</v>
      </c>
      <c r="AB365" s="63">
        <f t="shared" si="120"/>
        <v>0</v>
      </c>
      <c r="AC365" s="23" t="str">
        <f t="shared" si="104"/>
        <v>-</v>
      </c>
    </row>
    <row r="366" spans="1:29">
      <c r="A366" s="25"/>
      <c r="B366" s="25"/>
      <c r="C366" s="25"/>
      <c r="D366" s="25"/>
      <c r="E366" s="26" t="s">
        <v>244</v>
      </c>
      <c r="F366" s="28"/>
      <c r="G366" s="32" t="s">
        <v>355</v>
      </c>
      <c r="H366" s="20">
        <f t="shared" ref="H366:AB366" si="121">H367</f>
        <v>0</v>
      </c>
      <c r="I366" s="20">
        <f t="shared" si="121"/>
        <v>197005</v>
      </c>
      <c r="J366" s="20">
        <f t="shared" si="121"/>
        <v>0</v>
      </c>
      <c r="K366" s="20">
        <f t="shared" si="121"/>
        <v>0</v>
      </c>
      <c r="L366" s="22">
        <f t="shared" si="109"/>
        <v>-100</v>
      </c>
      <c r="M366" s="20">
        <f t="shared" si="121"/>
        <v>0</v>
      </c>
      <c r="N366" s="20">
        <f t="shared" si="121"/>
        <v>0</v>
      </c>
      <c r="O366" s="22" t="str">
        <f t="shared" si="100"/>
        <v>-</v>
      </c>
      <c r="P366" s="20">
        <f t="shared" si="121"/>
        <v>0</v>
      </c>
      <c r="Q366" s="20">
        <f t="shared" si="121"/>
        <v>0</v>
      </c>
      <c r="R366" s="22" t="str">
        <f t="shared" si="101"/>
        <v>-</v>
      </c>
      <c r="S366" s="20">
        <f t="shared" si="121"/>
        <v>0</v>
      </c>
      <c r="T366" s="20">
        <f t="shared" si="121"/>
        <v>0</v>
      </c>
      <c r="U366" s="23" t="str">
        <f t="shared" si="102"/>
        <v>-</v>
      </c>
      <c r="V366" s="79">
        <v>0</v>
      </c>
      <c r="W366" s="80" t="s">
        <v>1226</v>
      </c>
      <c r="X366" s="79">
        <v>0</v>
      </c>
      <c r="Y366" s="80" t="s">
        <v>1226</v>
      </c>
      <c r="Z366" s="79">
        <v>0</v>
      </c>
      <c r="AA366" s="24" t="str">
        <f t="shared" si="103"/>
        <v>-</v>
      </c>
      <c r="AB366" s="63">
        <f t="shared" si="121"/>
        <v>0</v>
      </c>
      <c r="AC366" s="23" t="str">
        <f t="shared" si="104"/>
        <v>-</v>
      </c>
    </row>
    <row r="367" spans="1:29">
      <c r="A367" s="25"/>
      <c r="B367" s="25"/>
      <c r="C367" s="25"/>
      <c r="D367" s="25"/>
      <c r="E367" s="25"/>
      <c r="F367" s="28" t="s">
        <v>705</v>
      </c>
      <c r="G367" s="29">
        <v>100</v>
      </c>
      <c r="H367" s="31">
        <v>0</v>
      </c>
      <c r="I367" s="30">
        <v>197005</v>
      </c>
      <c r="J367" s="31"/>
      <c r="K367" s="31"/>
      <c r="L367" s="22">
        <f t="shared" si="109"/>
        <v>-100</v>
      </c>
      <c r="M367" s="31"/>
      <c r="N367" s="31"/>
      <c r="O367" s="22" t="str">
        <f t="shared" si="100"/>
        <v>-</v>
      </c>
      <c r="P367" s="31"/>
      <c r="Q367" s="31"/>
      <c r="R367" s="22" t="str">
        <f t="shared" si="101"/>
        <v>-</v>
      </c>
      <c r="S367" s="31"/>
      <c r="T367" s="31"/>
      <c r="U367" s="23" t="str">
        <f t="shared" si="102"/>
        <v>-</v>
      </c>
      <c r="V367" s="30">
        <v>0</v>
      </c>
      <c r="W367" s="24" t="s">
        <v>1226</v>
      </c>
      <c r="X367" s="30">
        <v>0</v>
      </c>
      <c r="Y367" s="24" t="s">
        <v>1226</v>
      </c>
      <c r="Z367" s="30">
        <v>0</v>
      </c>
      <c r="AA367" s="24" t="str">
        <f t="shared" si="103"/>
        <v>-</v>
      </c>
      <c r="AB367" s="64">
        <f>Z367*$AB$3*$AB$4</f>
        <v>0</v>
      </c>
      <c r="AC367" s="23" t="str">
        <f t="shared" si="104"/>
        <v>-</v>
      </c>
    </row>
    <row r="368" spans="1:29">
      <c r="A368" s="25"/>
      <c r="B368" s="25"/>
      <c r="C368" s="25"/>
      <c r="D368" s="25"/>
      <c r="E368" s="26" t="s">
        <v>245</v>
      </c>
      <c r="F368" s="28"/>
      <c r="G368" s="32" t="s">
        <v>355</v>
      </c>
      <c r="H368" s="20">
        <f t="shared" ref="H368:AB368" si="122">H369</f>
        <v>0</v>
      </c>
      <c r="I368" s="20">
        <f t="shared" si="122"/>
        <v>412554</v>
      </c>
      <c r="J368" s="20">
        <f t="shared" si="122"/>
        <v>0</v>
      </c>
      <c r="K368" s="20">
        <f t="shared" si="122"/>
        <v>756338</v>
      </c>
      <c r="L368" s="22">
        <f t="shared" si="109"/>
        <v>83.330667015711867</v>
      </c>
      <c r="M368" s="20">
        <f t="shared" si="122"/>
        <v>0</v>
      </c>
      <c r="N368" s="20">
        <f t="shared" si="122"/>
        <v>157156</v>
      </c>
      <c r="O368" s="22">
        <f t="shared" si="100"/>
        <v>-79.221459188881155</v>
      </c>
      <c r="P368" s="20">
        <f t="shared" si="122"/>
        <v>0</v>
      </c>
      <c r="Q368" s="20">
        <f t="shared" si="122"/>
        <v>0</v>
      </c>
      <c r="R368" s="22">
        <f t="shared" si="101"/>
        <v>-100</v>
      </c>
      <c r="S368" s="20">
        <f t="shared" si="122"/>
        <v>0</v>
      </c>
      <c r="T368" s="20">
        <f t="shared" si="122"/>
        <v>0</v>
      </c>
      <c r="U368" s="23" t="str">
        <f t="shared" si="102"/>
        <v>-</v>
      </c>
      <c r="V368" s="79">
        <v>0</v>
      </c>
      <c r="W368" s="80" t="s">
        <v>1226</v>
      </c>
      <c r="X368" s="79">
        <v>0</v>
      </c>
      <c r="Y368" s="80" t="s">
        <v>1226</v>
      </c>
      <c r="Z368" s="79">
        <v>0</v>
      </c>
      <c r="AA368" s="24" t="str">
        <f t="shared" si="103"/>
        <v>-</v>
      </c>
      <c r="AB368" s="63">
        <f t="shared" si="122"/>
        <v>0</v>
      </c>
      <c r="AC368" s="23" t="str">
        <f t="shared" si="104"/>
        <v>-</v>
      </c>
    </row>
    <row r="369" spans="1:29">
      <c r="A369" s="25"/>
      <c r="B369" s="25"/>
      <c r="C369" s="25"/>
      <c r="D369" s="25"/>
      <c r="E369" s="25"/>
      <c r="F369" s="28" t="s">
        <v>706</v>
      </c>
      <c r="G369" s="29">
        <v>100</v>
      </c>
      <c r="H369" s="31">
        <v>0</v>
      </c>
      <c r="I369" s="30">
        <v>412554</v>
      </c>
      <c r="J369" s="31">
        <v>0</v>
      </c>
      <c r="K369" s="30">
        <v>756338</v>
      </c>
      <c r="L369" s="22">
        <f t="shared" si="109"/>
        <v>83.330667015711867</v>
      </c>
      <c r="M369" s="31">
        <v>0</v>
      </c>
      <c r="N369" s="30">
        <v>157156</v>
      </c>
      <c r="O369" s="22">
        <f t="shared" si="100"/>
        <v>-79.221459188881155</v>
      </c>
      <c r="P369" s="31"/>
      <c r="Q369" s="31"/>
      <c r="R369" s="22">
        <f t="shared" si="101"/>
        <v>-100</v>
      </c>
      <c r="S369" s="31"/>
      <c r="T369" s="31"/>
      <c r="U369" s="23" t="str">
        <f t="shared" si="102"/>
        <v>-</v>
      </c>
      <c r="V369" s="30">
        <v>0</v>
      </c>
      <c r="W369" s="24" t="s">
        <v>1226</v>
      </c>
      <c r="X369" s="30">
        <v>0</v>
      </c>
      <c r="Y369" s="24" t="s">
        <v>1226</v>
      </c>
      <c r="Z369" s="30">
        <v>0</v>
      </c>
      <c r="AA369" s="24" t="str">
        <f t="shared" si="103"/>
        <v>-</v>
      </c>
      <c r="AB369" s="64">
        <f>Z369*$AB$3*$AB$4</f>
        <v>0</v>
      </c>
      <c r="AC369" s="23" t="str">
        <f t="shared" si="104"/>
        <v>-</v>
      </c>
    </row>
    <row r="370" spans="1:29">
      <c r="A370" s="25"/>
      <c r="B370" s="25"/>
      <c r="C370" s="25"/>
      <c r="D370" s="26" t="s">
        <v>369</v>
      </c>
      <c r="E370" s="26"/>
      <c r="F370" s="28"/>
      <c r="G370" s="32" t="s">
        <v>355</v>
      </c>
      <c r="H370" s="20">
        <f t="shared" ref="H370:AB370" si="123">H371+H374</f>
        <v>22293216</v>
      </c>
      <c r="I370" s="20">
        <f t="shared" si="123"/>
        <v>51064879</v>
      </c>
      <c r="J370" s="20">
        <f t="shared" si="123"/>
        <v>32532</v>
      </c>
      <c r="K370" s="20">
        <f t="shared" si="123"/>
        <v>31980899</v>
      </c>
      <c r="L370" s="22">
        <f t="shared" si="109"/>
        <v>-37.372026280528345</v>
      </c>
      <c r="M370" s="20">
        <f t="shared" si="123"/>
        <v>67214150</v>
      </c>
      <c r="N370" s="20">
        <f t="shared" si="123"/>
        <v>67522691</v>
      </c>
      <c r="O370" s="22">
        <f t="shared" si="100"/>
        <v>111.13443683993998</v>
      </c>
      <c r="P370" s="20">
        <f t="shared" si="123"/>
        <v>40000250</v>
      </c>
      <c r="Q370" s="20">
        <f t="shared" si="123"/>
        <v>41333896</v>
      </c>
      <c r="R370" s="22">
        <f t="shared" si="101"/>
        <v>-38.78517667490474</v>
      </c>
      <c r="S370" s="20">
        <f t="shared" si="123"/>
        <v>263042194</v>
      </c>
      <c r="T370" s="20">
        <f t="shared" si="123"/>
        <v>67273</v>
      </c>
      <c r="U370" s="23">
        <f t="shared" si="102"/>
        <v>536.38374180841799</v>
      </c>
      <c r="V370" s="79">
        <v>45000000</v>
      </c>
      <c r="W370" s="80">
        <v>-82.892478459178307</v>
      </c>
      <c r="X370" s="79">
        <v>49389782.399999991</v>
      </c>
      <c r="Y370" s="80">
        <v>9.7550719999999842</v>
      </c>
      <c r="Z370" s="79">
        <v>54099688.359739676</v>
      </c>
      <c r="AA370" s="24">
        <f t="shared" si="103"/>
        <v>9.5361950000000064</v>
      </c>
      <c r="AB370" s="63">
        <f t="shared" si="123"/>
        <v>59151192.660642006</v>
      </c>
      <c r="AC370" s="23">
        <f t="shared" si="104"/>
        <v>9.3373999999999882</v>
      </c>
    </row>
    <row r="371" spans="1:29">
      <c r="A371" s="25"/>
      <c r="B371" s="25"/>
      <c r="C371" s="25"/>
      <c r="D371" s="25"/>
      <c r="E371" s="26" t="s">
        <v>246</v>
      </c>
      <c r="F371" s="28"/>
      <c r="G371" s="32" t="s">
        <v>355</v>
      </c>
      <c r="H371" s="20">
        <f t="shared" ref="H371:AB371" si="124">H372+H373</f>
        <v>22274743</v>
      </c>
      <c r="I371" s="20">
        <f t="shared" si="124"/>
        <v>48750269</v>
      </c>
      <c r="J371" s="20">
        <f t="shared" si="124"/>
        <v>0</v>
      </c>
      <c r="K371" s="20">
        <f t="shared" si="124"/>
        <v>25800030</v>
      </c>
      <c r="L371" s="22">
        <f t="shared" si="109"/>
        <v>-47.077153564014182</v>
      </c>
      <c r="M371" s="20">
        <f t="shared" si="124"/>
        <v>32680000</v>
      </c>
      <c r="N371" s="20">
        <f t="shared" si="124"/>
        <v>50575680</v>
      </c>
      <c r="O371" s="22">
        <f t="shared" si="100"/>
        <v>96.029539500535464</v>
      </c>
      <c r="P371" s="20">
        <f t="shared" si="124"/>
        <v>40000000</v>
      </c>
      <c r="Q371" s="20">
        <f t="shared" si="124"/>
        <v>41299649</v>
      </c>
      <c r="R371" s="22">
        <f t="shared" si="101"/>
        <v>-18.340892302387232</v>
      </c>
      <c r="S371" s="20">
        <f t="shared" si="124"/>
        <v>263042194</v>
      </c>
      <c r="T371" s="20">
        <f t="shared" si="124"/>
        <v>67273</v>
      </c>
      <c r="U371" s="23">
        <f t="shared" si="102"/>
        <v>536.91145171718051</v>
      </c>
      <c r="V371" s="79">
        <v>45000000</v>
      </c>
      <c r="W371" s="80">
        <v>-82.892478459178307</v>
      </c>
      <c r="X371" s="79">
        <v>49389782.399999991</v>
      </c>
      <c r="Y371" s="80">
        <v>9.7550719999999842</v>
      </c>
      <c r="Z371" s="79">
        <v>54099688.359739676</v>
      </c>
      <c r="AA371" s="24">
        <f t="shared" si="103"/>
        <v>9.5361950000000064</v>
      </c>
      <c r="AB371" s="63">
        <f t="shared" si="124"/>
        <v>59151192.660642006</v>
      </c>
      <c r="AC371" s="23">
        <f t="shared" si="104"/>
        <v>9.3373999999999882</v>
      </c>
    </row>
    <row r="372" spans="1:29">
      <c r="A372" s="25"/>
      <c r="B372" s="25"/>
      <c r="C372" s="25"/>
      <c r="D372" s="25"/>
      <c r="E372" s="25"/>
      <c r="F372" s="28" t="s">
        <v>707</v>
      </c>
      <c r="G372" s="29">
        <v>100</v>
      </c>
      <c r="H372" s="30">
        <v>22274743</v>
      </c>
      <c r="I372" s="30">
        <v>48750269</v>
      </c>
      <c r="J372" s="31"/>
      <c r="K372" s="31"/>
      <c r="L372" s="22">
        <f t="shared" si="109"/>
        <v>-100</v>
      </c>
      <c r="M372" s="31"/>
      <c r="N372" s="31"/>
      <c r="O372" s="22" t="str">
        <f t="shared" si="100"/>
        <v>-</v>
      </c>
      <c r="P372" s="31"/>
      <c r="Q372" s="31"/>
      <c r="R372" s="22" t="str">
        <f t="shared" si="101"/>
        <v>-</v>
      </c>
      <c r="S372" s="31"/>
      <c r="T372" s="31"/>
      <c r="U372" s="23" t="str">
        <f t="shared" si="102"/>
        <v>-</v>
      </c>
      <c r="V372" s="30">
        <v>0</v>
      </c>
      <c r="W372" s="24" t="s">
        <v>1226</v>
      </c>
      <c r="X372" s="30">
        <v>0</v>
      </c>
      <c r="Y372" s="24" t="s">
        <v>1226</v>
      </c>
      <c r="Z372" s="30">
        <v>0</v>
      </c>
      <c r="AA372" s="24" t="str">
        <f t="shared" si="103"/>
        <v>-</v>
      </c>
      <c r="AB372" s="64">
        <f>Z372*$AB$3*$AB$4</f>
        <v>0</v>
      </c>
      <c r="AC372" s="23" t="str">
        <f t="shared" si="104"/>
        <v>-</v>
      </c>
    </row>
    <row r="373" spans="1:29">
      <c r="A373" s="25"/>
      <c r="B373" s="25"/>
      <c r="C373" s="25"/>
      <c r="D373" s="25"/>
      <c r="E373" s="25"/>
      <c r="F373" s="28" t="s">
        <v>707</v>
      </c>
      <c r="G373" s="29">
        <v>161</v>
      </c>
      <c r="H373" s="31"/>
      <c r="I373" s="31"/>
      <c r="J373" s="31">
        <v>0</v>
      </c>
      <c r="K373" s="30">
        <v>25800030</v>
      </c>
      <c r="L373" s="22" t="str">
        <f t="shared" si="109"/>
        <v>-</v>
      </c>
      <c r="M373" s="30">
        <v>32680000</v>
      </c>
      <c r="N373" s="30">
        <v>50575680</v>
      </c>
      <c r="O373" s="22">
        <f t="shared" si="100"/>
        <v>96.029539500535464</v>
      </c>
      <c r="P373" s="30">
        <v>40000000</v>
      </c>
      <c r="Q373" s="30">
        <v>41299649</v>
      </c>
      <c r="R373" s="22">
        <f t="shared" si="101"/>
        <v>-18.340892302387232</v>
      </c>
      <c r="S373" s="30">
        <v>263042194</v>
      </c>
      <c r="T373" s="30">
        <v>67273</v>
      </c>
      <c r="U373" s="23">
        <f t="shared" si="102"/>
        <v>536.91145171718051</v>
      </c>
      <c r="V373" s="94">
        <v>45000000</v>
      </c>
      <c r="W373" s="24">
        <v>-82.892478459178307</v>
      </c>
      <c r="X373" s="30">
        <v>49389782.399999991</v>
      </c>
      <c r="Y373" s="24">
        <v>9.7550719999999842</v>
      </c>
      <c r="Z373" s="30">
        <v>54099688.359739676</v>
      </c>
      <c r="AA373" s="24">
        <f t="shared" si="103"/>
        <v>9.5361950000000064</v>
      </c>
      <c r="AB373" s="64">
        <f>Z373*$AB$3*$AB$4</f>
        <v>59151192.660642006</v>
      </c>
      <c r="AC373" s="23">
        <f t="shared" si="104"/>
        <v>9.3373999999999882</v>
      </c>
    </row>
    <row r="374" spans="1:29">
      <c r="A374" s="25"/>
      <c r="B374" s="25"/>
      <c r="C374" s="25"/>
      <c r="D374" s="25"/>
      <c r="E374" s="26" t="s">
        <v>247</v>
      </c>
      <c r="F374" s="28"/>
      <c r="G374" s="32" t="s">
        <v>355</v>
      </c>
      <c r="H374" s="20">
        <f t="shared" ref="H374:AB374" si="125">SUM(H375:H378)</f>
        <v>18473</v>
      </c>
      <c r="I374" s="20">
        <f t="shared" si="125"/>
        <v>2314610</v>
      </c>
      <c r="J374" s="20">
        <f t="shared" si="125"/>
        <v>32532</v>
      </c>
      <c r="K374" s="20">
        <f t="shared" si="125"/>
        <v>6180869</v>
      </c>
      <c r="L374" s="22">
        <f t="shared" si="109"/>
        <v>167.03716824864665</v>
      </c>
      <c r="M374" s="20">
        <f t="shared" si="125"/>
        <v>34534150</v>
      </c>
      <c r="N374" s="20">
        <f t="shared" si="125"/>
        <v>16947011</v>
      </c>
      <c r="O374" s="22">
        <f t="shared" si="100"/>
        <v>174.18492448230177</v>
      </c>
      <c r="P374" s="20">
        <f t="shared" si="125"/>
        <v>250</v>
      </c>
      <c r="Q374" s="20">
        <f t="shared" si="125"/>
        <v>34247</v>
      </c>
      <c r="R374" s="22">
        <f t="shared" si="101"/>
        <v>-99.797917166631919</v>
      </c>
      <c r="S374" s="20">
        <f t="shared" si="125"/>
        <v>0</v>
      </c>
      <c r="T374" s="20">
        <f t="shared" si="125"/>
        <v>0</v>
      </c>
      <c r="U374" s="23">
        <f t="shared" si="102"/>
        <v>-100</v>
      </c>
      <c r="V374" s="79">
        <v>0</v>
      </c>
      <c r="W374" s="80" t="s">
        <v>1226</v>
      </c>
      <c r="X374" s="79">
        <v>0</v>
      </c>
      <c r="Y374" s="80" t="s">
        <v>1226</v>
      </c>
      <c r="Z374" s="79">
        <v>0</v>
      </c>
      <c r="AA374" s="24" t="str">
        <f t="shared" si="103"/>
        <v>-</v>
      </c>
      <c r="AB374" s="63">
        <f t="shared" si="125"/>
        <v>0</v>
      </c>
      <c r="AC374" s="23" t="str">
        <f t="shared" si="104"/>
        <v>-</v>
      </c>
    </row>
    <row r="375" spans="1:29">
      <c r="A375" s="25"/>
      <c r="B375" s="25"/>
      <c r="C375" s="25"/>
      <c r="D375" s="25"/>
      <c r="E375" s="25"/>
      <c r="F375" s="28" t="s">
        <v>708</v>
      </c>
      <c r="G375" s="29">
        <v>100</v>
      </c>
      <c r="H375" s="31">
        <v>0</v>
      </c>
      <c r="I375" s="30">
        <v>2282408</v>
      </c>
      <c r="J375" s="31"/>
      <c r="K375" s="31"/>
      <c r="L375" s="22">
        <f t="shared" si="109"/>
        <v>-100</v>
      </c>
      <c r="M375" s="31"/>
      <c r="N375" s="31"/>
      <c r="O375" s="22" t="str">
        <f t="shared" si="100"/>
        <v>-</v>
      </c>
      <c r="P375" s="31"/>
      <c r="Q375" s="31"/>
      <c r="R375" s="22" t="str">
        <f t="shared" si="101"/>
        <v>-</v>
      </c>
      <c r="S375" s="31"/>
      <c r="T375" s="31"/>
      <c r="U375" s="23" t="str">
        <f t="shared" si="102"/>
        <v>-</v>
      </c>
      <c r="V375" s="30">
        <v>0</v>
      </c>
      <c r="W375" s="24" t="s">
        <v>1226</v>
      </c>
      <c r="X375" s="30">
        <v>0</v>
      </c>
      <c r="Y375" s="24" t="s">
        <v>1226</v>
      </c>
      <c r="Z375" s="30">
        <v>0</v>
      </c>
      <c r="AA375" s="24" t="str">
        <f t="shared" si="103"/>
        <v>-</v>
      </c>
      <c r="AB375" s="64">
        <f>Z375*$AB$3*$AB$4</f>
        <v>0</v>
      </c>
      <c r="AC375" s="23" t="str">
        <f t="shared" si="104"/>
        <v>-</v>
      </c>
    </row>
    <row r="376" spans="1:29">
      <c r="A376" s="25"/>
      <c r="B376" s="25"/>
      <c r="C376" s="25"/>
      <c r="D376" s="25"/>
      <c r="E376" s="25"/>
      <c r="F376" s="28" t="s">
        <v>708</v>
      </c>
      <c r="G376" s="29">
        <v>161</v>
      </c>
      <c r="H376" s="31"/>
      <c r="I376" s="31"/>
      <c r="J376" s="31">
        <v>0</v>
      </c>
      <c r="K376" s="30">
        <v>5794724</v>
      </c>
      <c r="L376" s="22" t="str">
        <f t="shared" si="109"/>
        <v>-</v>
      </c>
      <c r="M376" s="30">
        <v>34533600</v>
      </c>
      <c r="N376" s="30">
        <v>16939388</v>
      </c>
      <c r="O376" s="22">
        <f t="shared" si="100"/>
        <v>192.32432813020949</v>
      </c>
      <c r="P376" s="31">
        <v>0</v>
      </c>
      <c r="Q376" s="30">
        <v>34035</v>
      </c>
      <c r="R376" s="22">
        <f t="shared" si="101"/>
        <v>-99.79907774708272</v>
      </c>
      <c r="S376" s="31"/>
      <c r="T376" s="31"/>
      <c r="U376" s="23">
        <f t="shared" si="102"/>
        <v>-100</v>
      </c>
      <c r="V376" s="30">
        <v>0</v>
      </c>
      <c r="W376" s="24" t="s">
        <v>1226</v>
      </c>
      <c r="X376" s="30">
        <v>0</v>
      </c>
      <c r="Y376" s="24" t="s">
        <v>1226</v>
      </c>
      <c r="Z376" s="30">
        <v>0</v>
      </c>
      <c r="AA376" s="24" t="str">
        <f t="shared" si="103"/>
        <v>-</v>
      </c>
      <c r="AB376" s="64">
        <f>Z376*$AB$3*$AB$4</f>
        <v>0</v>
      </c>
      <c r="AC376" s="23" t="str">
        <f t="shared" si="104"/>
        <v>-</v>
      </c>
    </row>
    <row r="377" spans="1:29">
      <c r="A377" s="25"/>
      <c r="B377" s="25"/>
      <c r="C377" s="25"/>
      <c r="D377" s="25"/>
      <c r="E377" s="25"/>
      <c r="F377" s="28" t="s">
        <v>708</v>
      </c>
      <c r="G377" s="29">
        <v>220</v>
      </c>
      <c r="H377" s="30">
        <v>18473</v>
      </c>
      <c r="I377" s="30">
        <v>32202</v>
      </c>
      <c r="J377" s="31">
        <v>0</v>
      </c>
      <c r="K377" s="30">
        <v>385964</v>
      </c>
      <c r="L377" s="22">
        <f t="shared" si="109"/>
        <v>1098.5715172970624</v>
      </c>
      <c r="M377" s="31">
        <v>0</v>
      </c>
      <c r="N377" s="30">
        <v>7623</v>
      </c>
      <c r="O377" s="22">
        <f t="shared" si="100"/>
        <v>-98.024945331688969</v>
      </c>
      <c r="P377" s="31">
        <v>0</v>
      </c>
      <c r="Q377" s="31">
        <v>212</v>
      </c>
      <c r="R377" s="22">
        <f t="shared" si="101"/>
        <v>-97.218942673488129</v>
      </c>
      <c r="S377" s="31"/>
      <c r="T377" s="31"/>
      <c r="U377" s="23">
        <f t="shared" si="102"/>
        <v>-100</v>
      </c>
      <c r="V377" s="30">
        <v>0</v>
      </c>
      <c r="W377" s="24" t="s">
        <v>1226</v>
      </c>
      <c r="X377" s="30">
        <v>0</v>
      </c>
      <c r="Y377" s="24" t="s">
        <v>1226</v>
      </c>
      <c r="Z377" s="30">
        <v>0</v>
      </c>
      <c r="AA377" s="24" t="str">
        <f t="shared" si="103"/>
        <v>-</v>
      </c>
      <c r="AB377" s="64">
        <f>Z377*$AB$3*$AB$4</f>
        <v>0</v>
      </c>
      <c r="AC377" s="23" t="str">
        <f t="shared" si="104"/>
        <v>-</v>
      </c>
    </row>
    <row r="378" spans="1:29">
      <c r="A378" s="25"/>
      <c r="B378" s="25"/>
      <c r="C378" s="25"/>
      <c r="D378" s="25"/>
      <c r="E378" s="25"/>
      <c r="F378" s="28" t="s">
        <v>708</v>
      </c>
      <c r="G378" s="29">
        <v>261</v>
      </c>
      <c r="H378" s="31"/>
      <c r="I378" s="31"/>
      <c r="J378" s="30">
        <v>32532</v>
      </c>
      <c r="K378" s="31">
        <v>181</v>
      </c>
      <c r="L378" s="22" t="str">
        <f t="shared" si="109"/>
        <v>-</v>
      </c>
      <c r="M378" s="31">
        <v>550</v>
      </c>
      <c r="N378" s="31">
        <v>0</v>
      </c>
      <c r="O378" s="22">
        <f t="shared" si="100"/>
        <v>-100</v>
      </c>
      <c r="P378" s="31">
        <v>250</v>
      </c>
      <c r="Q378" s="31">
        <v>0</v>
      </c>
      <c r="R378" s="22" t="str">
        <f t="shared" si="101"/>
        <v>-</v>
      </c>
      <c r="S378" s="31"/>
      <c r="T378" s="31"/>
      <c r="U378" s="23" t="str">
        <f t="shared" si="102"/>
        <v>-</v>
      </c>
      <c r="V378" s="30">
        <v>0</v>
      </c>
      <c r="W378" s="24" t="s">
        <v>1226</v>
      </c>
      <c r="X378" s="30">
        <v>0</v>
      </c>
      <c r="Y378" s="24" t="s">
        <v>1226</v>
      </c>
      <c r="Z378" s="30">
        <v>0</v>
      </c>
      <c r="AA378" s="24" t="str">
        <f t="shared" si="103"/>
        <v>-</v>
      </c>
      <c r="AB378" s="64">
        <f>Z378*$AB$3*$AB$4</f>
        <v>0</v>
      </c>
      <c r="AC378" s="23" t="str">
        <f t="shared" si="104"/>
        <v>-</v>
      </c>
    </row>
    <row r="379" spans="1:29">
      <c r="A379" s="25"/>
      <c r="B379" s="25"/>
      <c r="C379" s="25"/>
      <c r="D379" s="26" t="s">
        <v>370</v>
      </c>
      <c r="E379" s="26"/>
      <c r="F379" s="28"/>
      <c r="G379" s="32" t="s">
        <v>355</v>
      </c>
      <c r="H379" s="20">
        <f t="shared" ref="H379:AB380" si="126">H380</f>
        <v>492450</v>
      </c>
      <c r="I379" s="20">
        <f t="shared" si="126"/>
        <v>639530</v>
      </c>
      <c r="J379" s="20">
        <f t="shared" si="126"/>
        <v>351500</v>
      </c>
      <c r="K379" s="20">
        <f t="shared" si="126"/>
        <v>426295</v>
      </c>
      <c r="L379" s="22">
        <f t="shared" si="109"/>
        <v>-33.342454615107968</v>
      </c>
      <c r="M379" s="20">
        <f t="shared" si="126"/>
        <v>947809</v>
      </c>
      <c r="N379" s="20">
        <f t="shared" si="126"/>
        <v>647888</v>
      </c>
      <c r="O379" s="22">
        <f t="shared" si="100"/>
        <v>51.981139821015944</v>
      </c>
      <c r="P379" s="20">
        <f t="shared" si="126"/>
        <v>595645</v>
      </c>
      <c r="Q379" s="20">
        <f t="shared" si="126"/>
        <v>1452136</v>
      </c>
      <c r="R379" s="22">
        <f t="shared" si="101"/>
        <v>124.13380090385994</v>
      </c>
      <c r="S379" s="20">
        <f t="shared" si="126"/>
        <v>310000</v>
      </c>
      <c r="T379" s="20">
        <f t="shared" si="126"/>
        <v>1516</v>
      </c>
      <c r="U379" s="23">
        <f t="shared" si="102"/>
        <v>-78.652137265380105</v>
      </c>
      <c r="V379" s="79">
        <v>310000</v>
      </c>
      <c r="W379" s="80">
        <v>0</v>
      </c>
      <c r="X379" s="79">
        <v>340240.72319999995</v>
      </c>
      <c r="Y379" s="80">
        <v>9.7550719999999842</v>
      </c>
      <c r="Z379" s="79">
        <v>372686.74203376222</v>
      </c>
      <c r="AA379" s="24">
        <f t="shared" si="103"/>
        <v>9.5361950000000064</v>
      </c>
      <c r="AB379" s="63">
        <f t="shared" si="126"/>
        <v>407485.9938844227</v>
      </c>
      <c r="AC379" s="23">
        <f t="shared" si="104"/>
        <v>9.3373999999999882</v>
      </c>
    </row>
    <row r="380" spans="1:29">
      <c r="A380" s="25"/>
      <c r="B380" s="25"/>
      <c r="C380" s="25"/>
      <c r="D380" s="25"/>
      <c r="E380" s="26" t="s">
        <v>280</v>
      </c>
      <c r="F380" s="28"/>
      <c r="G380" s="32" t="s">
        <v>355</v>
      </c>
      <c r="H380" s="20">
        <f t="shared" si="126"/>
        <v>492450</v>
      </c>
      <c r="I380" s="20">
        <f t="shared" si="126"/>
        <v>639530</v>
      </c>
      <c r="J380" s="20">
        <f t="shared" si="126"/>
        <v>351500</v>
      </c>
      <c r="K380" s="20">
        <f t="shared" si="126"/>
        <v>426295</v>
      </c>
      <c r="L380" s="22">
        <f t="shared" si="109"/>
        <v>-33.342454615107968</v>
      </c>
      <c r="M380" s="20">
        <f t="shared" si="126"/>
        <v>947809</v>
      </c>
      <c r="N380" s="20">
        <f t="shared" si="126"/>
        <v>647888</v>
      </c>
      <c r="O380" s="22">
        <f t="shared" si="100"/>
        <v>51.981139821015944</v>
      </c>
      <c r="P380" s="20">
        <f t="shared" si="126"/>
        <v>595645</v>
      </c>
      <c r="Q380" s="20">
        <f t="shared" si="126"/>
        <v>1452136</v>
      </c>
      <c r="R380" s="22">
        <f t="shared" si="101"/>
        <v>124.13380090385994</v>
      </c>
      <c r="S380" s="20">
        <f t="shared" si="126"/>
        <v>310000</v>
      </c>
      <c r="T380" s="20">
        <f t="shared" si="126"/>
        <v>1516</v>
      </c>
      <c r="U380" s="23">
        <f t="shared" si="102"/>
        <v>-78.652137265380105</v>
      </c>
      <c r="V380" s="79">
        <v>310000</v>
      </c>
      <c r="W380" s="80">
        <v>0</v>
      </c>
      <c r="X380" s="79">
        <v>340240.72319999995</v>
      </c>
      <c r="Y380" s="80">
        <v>9.7550719999999842</v>
      </c>
      <c r="Z380" s="79">
        <v>372686.74203376222</v>
      </c>
      <c r="AA380" s="24">
        <f t="shared" si="103"/>
        <v>9.5361950000000064</v>
      </c>
      <c r="AB380" s="63">
        <f t="shared" si="126"/>
        <v>407485.9938844227</v>
      </c>
      <c r="AC380" s="23">
        <f t="shared" si="104"/>
        <v>9.3373999999999882</v>
      </c>
    </row>
    <row r="381" spans="1:29">
      <c r="A381" s="25"/>
      <c r="B381" s="25"/>
      <c r="C381" s="25"/>
      <c r="D381" s="25"/>
      <c r="E381" s="25"/>
      <c r="F381" s="28" t="s">
        <v>709</v>
      </c>
      <c r="G381" s="29">
        <v>220</v>
      </c>
      <c r="H381" s="30">
        <v>492450</v>
      </c>
      <c r="I381" s="30">
        <v>639530</v>
      </c>
      <c r="J381" s="30">
        <v>351500</v>
      </c>
      <c r="K381" s="30">
        <v>426295</v>
      </c>
      <c r="L381" s="22">
        <f t="shared" si="109"/>
        <v>-33.342454615107968</v>
      </c>
      <c r="M381" s="30">
        <v>947809</v>
      </c>
      <c r="N381" s="30">
        <v>647888</v>
      </c>
      <c r="O381" s="22">
        <f t="shared" si="100"/>
        <v>51.981139821015944</v>
      </c>
      <c r="P381" s="30">
        <v>595645</v>
      </c>
      <c r="Q381" s="30">
        <v>1452136</v>
      </c>
      <c r="R381" s="22">
        <f t="shared" si="101"/>
        <v>124.13380090385994</v>
      </c>
      <c r="S381" s="30">
        <v>310000</v>
      </c>
      <c r="T381" s="30">
        <v>1516</v>
      </c>
      <c r="U381" s="23">
        <f t="shared" si="102"/>
        <v>-78.652137265380105</v>
      </c>
      <c r="V381" s="94">
        <v>310000</v>
      </c>
      <c r="W381" s="24">
        <v>0</v>
      </c>
      <c r="X381" s="30">
        <v>340240.72319999995</v>
      </c>
      <c r="Y381" s="24">
        <v>9.7550719999999842</v>
      </c>
      <c r="Z381" s="30">
        <v>372686.74203376222</v>
      </c>
      <c r="AA381" s="24">
        <f t="shared" si="103"/>
        <v>9.5361950000000064</v>
      </c>
      <c r="AB381" s="64">
        <f>Z381*$AB$3*$AB$4</f>
        <v>407485.9938844227</v>
      </c>
      <c r="AC381" s="23">
        <f t="shared" si="104"/>
        <v>9.3373999999999882</v>
      </c>
    </row>
    <row r="382" spans="1:29">
      <c r="A382" s="25"/>
      <c r="B382" s="25"/>
      <c r="C382" s="25"/>
      <c r="D382" s="26" t="s">
        <v>371</v>
      </c>
      <c r="E382" s="26"/>
      <c r="F382" s="28"/>
      <c r="G382" s="32" t="s">
        <v>355</v>
      </c>
      <c r="H382" s="20">
        <f t="shared" ref="H382:AB382" si="127">H383+H463</f>
        <v>107571196</v>
      </c>
      <c r="I382" s="20">
        <f t="shared" si="127"/>
        <v>168703549</v>
      </c>
      <c r="J382" s="20">
        <f t="shared" si="127"/>
        <v>301443298</v>
      </c>
      <c r="K382" s="20">
        <f t="shared" si="127"/>
        <v>170745441</v>
      </c>
      <c r="L382" s="22">
        <f t="shared" si="109"/>
        <v>1.2103432394300171</v>
      </c>
      <c r="M382" s="20">
        <f t="shared" si="127"/>
        <v>102139622</v>
      </c>
      <c r="N382" s="20">
        <f t="shared" si="127"/>
        <v>209622844</v>
      </c>
      <c r="O382" s="22">
        <f t="shared" si="100"/>
        <v>22.769218769360862</v>
      </c>
      <c r="P382" s="20">
        <f t="shared" si="127"/>
        <v>124967549</v>
      </c>
      <c r="Q382" s="20">
        <f t="shared" si="127"/>
        <v>232829153</v>
      </c>
      <c r="R382" s="22">
        <f t="shared" si="101"/>
        <v>11.070505750794979</v>
      </c>
      <c r="S382" s="20">
        <f t="shared" si="127"/>
        <v>120028520</v>
      </c>
      <c r="T382" s="20">
        <f t="shared" si="127"/>
        <v>54585682</v>
      </c>
      <c r="U382" s="23">
        <f t="shared" si="102"/>
        <v>-48.447813148210003</v>
      </c>
      <c r="V382" s="79">
        <v>138799883.02909058</v>
      </c>
      <c r="W382" s="80">
        <v>15.639085634889611</v>
      </c>
      <c r="X382" s="79">
        <v>152339911.55449414</v>
      </c>
      <c r="Y382" s="80">
        <v>9.7550719999999842</v>
      </c>
      <c r="Z382" s="79">
        <v>166867342.58315825</v>
      </c>
      <c r="AA382" s="24">
        <f t="shared" si="103"/>
        <v>9.5361950000000064</v>
      </c>
      <c r="AB382" s="63">
        <f t="shared" si="127"/>
        <v>182412067.39333451</v>
      </c>
      <c r="AC382" s="23">
        <f t="shared" si="104"/>
        <v>9.3156183645877633</v>
      </c>
    </row>
    <row r="383" spans="1:29">
      <c r="A383" s="25"/>
      <c r="B383" s="25"/>
      <c r="C383" s="25"/>
      <c r="D383" s="25"/>
      <c r="E383" s="26" t="s">
        <v>248</v>
      </c>
      <c r="F383" s="28"/>
      <c r="G383" s="32" t="s">
        <v>355</v>
      </c>
      <c r="H383" s="20">
        <f t="shared" ref="H383:AB383" si="128">SUM(H384:H462)</f>
        <v>14211196</v>
      </c>
      <c r="I383" s="20">
        <f t="shared" si="128"/>
        <v>57725368</v>
      </c>
      <c r="J383" s="20">
        <f t="shared" si="128"/>
        <v>15871326</v>
      </c>
      <c r="K383" s="20">
        <f t="shared" si="128"/>
        <v>65637383</v>
      </c>
      <c r="L383" s="22">
        <f t="shared" si="109"/>
        <v>13.706304999216286</v>
      </c>
      <c r="M383" s="20">
        <f t="shared" si="128"/>
        <v>14910223</v>
      </c>
      <c r="N383" s="20">
        <f t="shared" si="128"/>
        <v>84749216</v>
      </c>
      <c r="O383" s="22">
        <f t="shared" si="100"/>
        <v>29.117298902669546</v>
      </c>
      <c r="P383" s="20">
        <f t="shared" si="128"/>
        <v>20997209</v>
      </c>
      <c r="Q383" s="20">
        <f t="shared" si="128"/>
        <v>119929006</v>
      </c>
      <c r="R383" s="22">
        <f t="shared" si="101"/>
        <v>41.510460698539106</v>
      </c>
      <c r="S383" s="20">
        <f t="shared" si="128"/>
        <v>6503055</v>
      </c>
      <c r="T383" s="20">
        <f t="shared" si="128"/>
        <v>34061591</v>
      </c>
      <c r="U383" s="23">
        <f t="shared" si="102"/>
        <v>-94.577579505661873</v>
      </c>
      <c r="V383" s="79">
        <v>11623405</v>
      </c>
      <c r="W383" s="80">
        <v>78.737608708522373</v>
      </c>
      <c r="X383" s="79">
        <v>12757276.5266016</v>
      </c>
      <c r="Y383" s="80">
        <v>9.7550719999999842</v>
      </c>
      <c r="Z383" s="79">
        <v>13973835.292867558</v>
      </c>
      <c r="AA383" s="24">
        <f t="shared" si="103"/>
        <v>9.5361950000000206</v>
      </c>
      <c r="AB383" s="63">
        <f t="shared" si="128"/>
        <v>15242281.753320228</v>
      </c>
      <c r="AC383" s="23">
        <f t="shared" si="104"/>
        <v>9.0772964892473311</v>
      </c>
    </row>
    <row r="384" spans="1:29">
      <c r="A384" s="25"/>
      <c r="B384" s="25"/>
      <c r="C384" s="25"/>
      <c r="D384" s="25"/>
      <c r="E384" s="25"/>
      <c r="F384" s="28" t="s">
        <v>710</v>
      </c>
      <c r="G384" s="29">
        <v>122</v>
      </c>
      <c r="H384" s="30">
        <v>1892885</v>
      </c>
      <c r="I384" s="30">
        <v>2571614</v>
      </c>
      <c r="J384" s="30">
        <v>2279800</v>
      </c>
      <c r="K384" s="30">
        <v>2466918</v>
      </c>
      <c r="L384" s="22">
        <f t="shared" si="109"/>
        <v>-4.0712175310913636</v>
      </c>
      <c r="M384" s="30">
        <v>6509721</v>
      </c>
      <c r="N384" s="30">
        <v>7676857</v>
      </c>
      <c r="O384" s="22">
        <f t="shared" si="100"/>
        <v>211.19222446793935</v>
      </c>
      <c r="P384" s="31">
        <v>0</v>
      </c>
      <c r="Q384" s="30">
        <v>5060324</v>
      </c>
      <c r="R384" s="22">
        <f t="shared" si="101"/>
        <v>-34.083388553414508</v>
      </c>
      <c r="S384" s="31">
        <v>0</v>
      </c>
      <c r="T384" s="30">
        <v>1741696</v>
      </c>
      <c r="U384" s="23">
        <f t="shared" si="102"/>
        <v>-100</v>
      </c>
      <c r="V384" s="30">
        <v>0</v>
      </c>
      <c r="W384" s="24" t="s">
        <v>1226</v>
      </c>
      <c r="X384" s="30">
        <v>0</v>
      </c>
      <c r="Y384" s="24" t="s">
        <v>1226</v>
      </c>
      <c r="Z384" s="30">
        <v>0</v>
      </c>
      <c r="AA384" s="24" t="str">
        <f t="shared" si="103"/>
        <v>-</v>
      </c>
      <c r="AB384" s="64">
        <f t="shared" ref="AB384:AB448" si="129">Z384*$AB$3*$AB$4</f>
        <v>0</v>
      </c>
      <c r="AC384" s="23" t="str">
        <f t="shared" si="104"/>
        <v>-</v>
      </c>
    </row>
    <row r="385" spans="1:29">
      <c r="A385" s="25"/>
      <c r="B385" s="25"/>
      <c r="C385" s="25"/>
      <c r="D385" s="25"/>
      <c r="E385" s="25"/>
      <c r="F385" s="28" t="s">
        <v>711</v>
      </c>
      <c r="G385" s="29">
        <v>138</v>
      </c>
      <c r="H385" s="31">
        <v>0</v>
      </c>
      <c r="I385" s="30">
        <v>17727718</v>
      </c>
      <c r="J385" s="31">
        <v>0</v>
      </c>
      <c r="K385" s="30">
        <v>24630371</v>
      </c>
      <c r="L385" s="22">
        <f t="shared" si="109"/>
        <v>38.93706454491209</v>
      </c>
      <c r="M385" s="31">
        <v>0</v>
      </c>
      <c r="N385" s="30">
        <v>34253098</v>
      </c>
      <c r="O385" s="22">
        <f t="shared" si="100"/>
        <v>39.06854265410783</v>
      </c>
      <c r="P385" s="31">
        <v>0</v>
      </c>
      <c r="Q385" s="30">
        <v>46568003</v>
      </c>
      <c r="R385" s="22">
        <f t="shared" si="101"/>
        <v>35.952674995996006</v>
      </c>
      <c r="S385" s="31">
        <v>0</v>
      </c>
      <c r="T385" s="30">
        <v>11745487</v>
      </c>
      <c r="U385" s="23">
        <f t="shared" si="102"/>
        <v>-100</v>
      </c>
      <c r="V385" s="30">
        <v>0</v>
      </c>
      <c r="W385" s="24" t="s">
        <v>1226</v>
      </c>
      <c r="X385" s="30">
        <v>0</v>
      </c>
      <c r="Y385" s="24" t="s">
        <v>1226</v>
      </c>
      <c r="Z385" s="30">
        <v>0</v>
      </c>
      <c r="AA385" s="24" t="str">
        <f t="shared" si="103"/>
        <v>-</v>
      </c>
      <c r="AB385" s="64">
        <f t="shared" si="129"/>
        <v>0</v>
      </c>
      <c r="AC385" s="23" t="str">
        <f t="shared" si="104"/>
        <v>-</v>
      </c>
    </row>
    <row r="386" spans="1:29">
      <c r="A386" s="25"/>
      <c r="B386" s="25"/>
      <c r="C386" s="25"/>
      <c r="D386" s="25"/>
      <c r="E386" s="25"/>
      <c r="F386" s="28" t="s">
        <v>712</v>
      </c>
      <c r="G386" s="29">
        <v>148</v>
      </c>
      <c r="H386" s="31">
        <v>0</v>
      </c>
      <c r="I386" s="30">
        <v>889522</v>
      </c>
      <c r="J386" s="31">
        <v>0</v>
      </c>
      <c r="K386" s="30">
        <v>1127050</v>
      </c>
      <c r="L386" s="22">
        <f t="shared" si="109"/>
        <v>26.702880873098138</v>
      </c>
      <c r="M386" s="31">
        <v>0</v>
      </c>
      <c r="N386" s="30">
        <v>742340</v>
      </c>
      <c r="O386" s="22">
        <f t="shared" si="100"/>
        <v>-34.13424426600416</v>
      </c>
      <c r="P386" s="31">
        <v>0</v>
      </c>
      <c r="Q386" s="30">
        <v>1352201</v>
      </c>
      <c r="R386" s="22">
        <f t="shared" si="101"/>
        <v>82.153864805884098</v>
      </c>
      <c r="S386" s="31">
        <v>0</v>
      </c>
      <c r="T386" s="30">
        <v>318316</v>
      </c>
      <c r="U386" s="23">
        <f t="shared" si="102"/>
        <v>-100</v>
      </c>
      <c r="V386" s="30">
        <v>0</v>
      </c>
      <c r="W386" s="24" t="s">
        <v>1226</v>
      </c>
      <c r="X386" s="30">
        <v>0</v>
      </c>
      <c r="Y386" s="24" t="s">
        <v>1226</v>
      </c>
      <c r="Z386" s="30">
        <v>0</v>
      </c>
      <c r="AA386" s="24" t="str">
        <f t="shared" si="103"/>
        <v>-</v>
      </c>
      <c r="AB386" s="64">
        <f t="shared" si="129"/>
        <v>0</v>
      </c>
      <c r="AC386" s="23" t="str">
        <f t="shared" si="104"/>
        <v>-</v>
      </c>
    </row>
    <row r="387" spans="1:29">
      <c r="A387" s="25"/>
      <c r="B387" s="25"/>
      <c r="C387" s="25"/>
      <c r="D387" s="25"/>
      <c r="E387" s="25"/>
      <c r="F387" s="28" t="s">
        <v>713</v>
      </c>
      <c r="G387" s="29">
        <v>121</v>
      </c>
      <c r="H387" s="31"/>
      <c r="I387" s="31"/>
      <c r="J387" s="31"/>
      <c r="K387" s="31"/>
      <c r="L387" s="22" t="str">
        <f t="shared" si="109"/>
        <v>-</v>
      </c>
      <c r="M387" s="31">
        <v>0</v>
      </c>
      <c r="N387" s="30">
        <v>36833</v>
      </c>
      <c r="O387" s="22" t="str">
        <f t="shared" si="100"/>
        <v>-</v>
      </c>
      <c r="P387" s="31"/>
      <c r="Q387" s="31"/>
      <c r="R387" s="22">
        <f t="shared" si="101"/>
        <v>-100</v>
      </c>
      <c r="S387" s="31"/>
      <c r="T387" s="31"/>
      <c r="U387" s="23" t="str">
        <f t="shared" si="102"/>
        <v>-</v>
      </c>
      <c r="V387" s="30">
        <v>0</v>
      </c>
      <c r="W387" s="24" t="s">
        <v>1226</v>
      </c>
      <c r="X387" s="30">
        <v>0</v>
      </c>
      <c r="Y387" s="24" t="s">
        <v>1226</v>
      </c>
      <c r="Z387" s="30">
        <v>0</v>
      </c>
      <c r="AA387" s="24" t="str">
        <f t="shared" si="103"/>
        <v>-</v>
      </c>
      <c r="AB387" s="64">
        <f t="shared" si="129"/>
        <v>0</v>
      </c>
      <c r="AC387" s="23" t="str">
        <f t="shared" si="104"/>
        <v>-</v>
      </c>
    </row>
    <row r="388" spans="1:29">
      <c r="A388" s="25"/>
      <c r="B388" s="25"/>
      <c r="C388" s="25"/>
      <c r="D388" s="25"/>
      <c r="E388" s="25"/>
      <c r="F388" s="28" t="s">
        <v>713</v>
      </c>
      <c r="G388" s="29">
        <v>122</v>
      </c>
      <c r="H388" s="31"/>
      <c r="I388" s="31"/>
      <c r="J388" s="31"/>
      <c r="K388" s="31"/>
      <c r="L388" s="22" t="str">
        <f t="shared" si="109"/>
        <v>-</v>
      </c>
      <c r="M388" s="31">
        <v>0</v>
      </c>
      <c r="N388" s="31"/>
      <c r="O388" s="22" t="str">
        <f t="shared" si="100"/>
        <v>-</v>
      </c>
      <c r="P388" s="30">
        <v>4366713</v>
      </c>
      <c r="Q388" s="31">
        <v>0</v>
      </c>
      <c r="R388" s="22" t="str">
        <f t="shared" si="101"/>
        <v>-</v>
      </c>
      <c r="S388" s="31"/>
      <c r="T388" s="31"/>
      <c r="U388" s="23" t="str">
        <f t="shared" si="102"/>
        <v>-</v>
      </c>
      <c r="V388" s="30">
        <v>0</v>
      </c>
      <c r="W388" s="24" t="s">
        <v>1226</v>
      </c>
      <c r="X388" s="30">
        <v>0</v>
      </c>
      <c r="Y388" s="24" t="s">
        <v>1226</v>
      </c>
      <c r="Z388" s="30">
        <v>0</v>
      </c>
      <c r="AA388" s="24" t="str">
        <f t="shared" si="103"/>
        <v>-</v>
      </c>
      <c r="AB388" s="64">
        <f t="shared" si="129"/>
        <v>0</v>
      </c>
      <c r="AC388" s="23" t="str">
        <f t="shared" si="104"/>
        <v>-</v>
      </c>
    </row>
    <row r="389" spans="1:29">
      <c r="A389" s="25"/>
      <c r="B389" s="25"/>
      <c r="C389" s="25"/>
      <c r="D389" s="25"/>
      <c r="E389" s="25"/>
      <c r="F389" s="28" t="s">
        <v>713</v>
      </c>
      <c r="G389" s="29">
        <v>158</v>
      </c>
      <c r="H389" s="31">
        <v>0</v>
      </c>
      <c r="I389" s="30">
        <v>599031</v>
      </c>
      <c r="J389" s="31">
        <v>0</v>
      </c>
      <c r="K389" s="30">
        <v>596040</v>
      </c>
      <c r="L389" s="22">
        <f t="shared" si="109"/>
        <v>-0.49930637980337167</v>
      </c>
      <c r="M389" s="30">
        <v>12000</v>
      </c>
      <c r="N389" s="30">
        <v>332049</v>
      </c>
      <c r="O389" s="22">
        <f t="shared" si="100"/>
        <v>-44.290819408093419</v>
      </c>
      <c r="P389" s="31">
        <v>0</v>
      </c>
      <c r="Q389" s="30">
        <v>505024</v>
      </c>
      <c r="R389" s="22">
        <f t="shared" si="101"/>
        <v>52.093215158003773</v>
      </c>
      <c r="S389" s="31">
        <v>0</v>
      </c>
      <c r="T389" s="30">
        <v>115739</v>
      </c>
      <c r="U389" s="23">
        <f t="shared" si="102"/>
        <v>-100</v>
      </c>
      <c r="V389" s="30">
        <v>0</v>
      </c>
      <c r="W389" s="24" t="s">
        <v>1226</v>
      </c>
      <c r="X389" s="30">
        <v>0</v>
      </c>
      <c r="Y389" s="24" t="s">
        <v>1226</v>
      </c>
      <c r="Z389" s="30">
        <v>0</v>
      </c>
      <c r="AA389" s="24" t="str">
        <f t="shared" si="103"/>
        <v>-</v>
      </c>
      <c r="AB389" s="64">
        <f t="shared" si="129"/>
        <v>0</v>
      </c>
      <c r="AC389" s="23" t="str">
        <f t="shared" si="104"/>
        <v>-</v>
      </c>
    </row>
    <row r="390" spans="1:29">
      <c r="A390" s="25"/>
      <c r="B390" s="25"/>
      <c r="C390" s="25"/>
      <c r="D390" s="25"/>
      <c r="E390" s="25"/>
      <c r="F390" s="28" t="s">
        <v>714</v>
      </c>
      <c r="G390" s="29">
        <v>120</v>
      </c>
      <c r="H390" s="31">
        <v>0</v>
      </c>
      <c r="I390" s="30">
        <v>724459</v>
      </c>
      <c r="J390" s="31">
        <v>0</v>
      </c>
      <c r="K390" s="30">
        <v>1841890</v>
      </c>
      <c r="L390" s="22">
        <f t="shared" si="109"/>
        <v>154.24351136503242</v>
      </c>
      <c r="M390" s="31">
        <v>0</v>
      </c>
      <c r="N390" s="30">
        <v>2418252</v>
      </c>
      <c r="O390" s="22">
        <f t="shared" si="100"/>
        <v>31.291879536780158</v>
      </c>
      <c r="P390" s="31">
        <v>0</v>
      </c>
      <c r="Q390" s="30">
        <v>4414501</v>
      </c>
      <c r="R390" s="22">
        <f t="shared" si="101"/>
        <v>82.549254585543622</v>
      </c>
      <c r="S390" s="31"/>
      <c r="T390" s="31"/>
      <c r="U390" s="23">
        <f t="shared" si="102"/>
        <v>-100</v>
      </c>
      <c r="V390" s="30">
        <v>0</v>
      </c>
      <c r="W390" s="24" t="s">
        <v>1226</v>
      </c>
      <c r="X390" s="30">
        <v>0</v>
      </c>
      <c r="Y390" s="24" t="s">
        <v>1226</v>
      </c>
      <c r="Z390" s="30">
        <v>0</v>
      </c>
      <c r="AA390" s="24" t="str">
        <f t="shared" si="103"/>
        <v>-</v>
      </c>
      <c r="AB390" s="64">
        <f t="shared" si="129"/>
        <v>0</v>
      </c>
      <c r="AC390" s="23" t="str">
        <f t="shared" si="104"/>
        <v>-</v>
      </c>
    </row>
    <row r="391" spans="1:29">
      <c r="A391" s="25"/>
      <c r="B391" s="25"/>
      <c r="C391" s="25"/>
      <c r="D391" s="25"/>
      <c r="E391" s="25"/>
      <c r="F391" s="28" t="s">
        <v>714</v>
      </c>
      <c r="G391" s="29">
        <v>170</v>
      </c>
      <c r="H391" s="31"/>
      <c r="I391" s="31"/>
      <c r="J391" s="31"/>
      <c r="K391" s="31"/>
      <c r="L391" s="22" t="str">
        <f t="shared" si="109"/>
        <v>-</v>
      </c>
      <c r="M391" s="31"/>
      <c r="N391" s="31"/>
      <c r="O391" s="22" t="str">
        <f t="shared" si="100"/>
        <v>-</v>
      </c>
      <c r="P391" s="31"/>
      <c r="Q391" s="31"/>
      <c r="R391" s="22" t="str">
        <f t="shared" si="101"/>
        <v>-</v>
      </c>
      <c r="S391" s="31">
        <v>0</v>
      </c>
      <c r="T391" s="30">
        <v>1018882</v>
      </c>
      <c r="U391" s="23" t="str">
        <f t="shared" si="102"/>
        <v>-</v>
      </c>
      <c r="V391" s="30">
        <v>0</v>
      </c>
      <c r="W391" s="24" t="s">
        <v>1226</v>
      </c>
      <c r="X391" s="30">
        <v>0</v>
      </c>
      <c r="Y391" s="24" t="s">
        <v>1226</v>
      </c>
      <c r="Z391" s="30">
        <v>0</v>
      </c>
      <c r="AA391" s="24" t="str">
        <f t="shared" si="103"/>
        <v>-</v>
      </c>
      <c r="AB391" s="64">
        <f t="shared" si="129"/>
        <v>0</v>
      </c>
      <c r="AC391" s="23" t="str">
        <f t="shared" si="104"/>
        <v>-</v>
      </c>
    </row>
    <row r="392" spans="1:29">
      <c r="A392" s="25"/>
      <c r="B392" s="25"/>
      <c r="C392" s="25"/>
      <c r="D392" s="25"/>
      <c r="E392" s="25"/>
      <c r="F392" s="28" t="s">
        <v>715</v>
      </c>
      <c r="G392" s="29">
        <v>120</v>
      </c>
      <c r="H392" s="30">
        <v>85543</v>
      </c>
      <c r="I392" s="30">
        <v>200390</v>
      </c>
      <c r="J392" s="30">
        <v>352247</v>
      </c>
      <c r="K392" s="30">
        <v>422690</v>
      </c>
      <c r="L392" s="22">
        <f t="shared" si="109"/>
        <v>110.93367932531564</v>
      </c>
      <c r="M392" s="31">
        <v>0</v>
      </c>
      <c r="N392" s="30">
        <v>703719</v>
      </c>
      <c r="O392" s="22">
        <f t="shared" si="100"/>
        <v>66.485840687028315</v>
      </c>
      <c r="P392" s="31">
        <v>0</v>
      </c>
      <c r="Q392" s="30">
        <v>1761948</v>
      </c>
      <c r="R392" s="22">
        <f t="shared" si="101"/>
        <v>150.37664181299638</v>
      </c>
      <c r="S392" s="31"/>
      <c r="T392" s="31"/>
      <c r="U392" s="23">
        <f t="shared" si="102"/>
        <v>-100</v>
      </c>
      <c r="V392" s="30">
        <v>0</v>
      </c>
      <c r="W392" s="24" t="s">
        <v>1226</v>
      </c>
      <c r="X392" s="30">
        <v>0</v>
      </c>
      <c r="Y392" s="24" t="s">
        <v>1226</v>
      </c>
      <c r="Z392" s="30">
        <v>0</v>
      </c>
      <c r="AA392" s="24" t="str">
        <f t="shared" si="103"/>
        <v>-</v>
      </c>
      <c r="AB392" s="64">
        <f t="shared" si="129"/>
        <v>0</v>
      </c>
      <c r="AC392" s="23" t="str">
        <f t="shared" si="104"/>
        <v>-</v>
      </c>
    </row>
    <row r="393" spans="1:29">
      <c r="A393" s="25"/>
      <c r="B393" s="25"/>
      <c r="C393" s="25"/>
      <c r="D393" s="25"/>
      <c r="E393" s="25"/>
      <c r="F393" s="28" t="s">
        <v>715</v>
      </c>
      <c r="G393" s="29">
        <v>170</v>
      </c>
      <c r="H393" s="31"/>
      <c r="I393" s="31"/>
      <c r="J393" s="31"/>
      <c r="K393" s="31"/>
      <c r="L393" s="22" t="str">
        <f t="shared" si="109"/>
        <v>-</v>
      </c>
      <c r="M393" s="31"/>
      <c r="N393" s="31"/>
      <c r="O393" s="22" t="str">
        <f t="shared" si="100"/>
        <v>-</v>
      </c>
      <c r="P393" s="31"/>
      <c r="Q393" s="31"/>
      <c r="R393" s="22" t="str">
        <f t="shared" si="101"/>
        <v>-</v>
      </c>
      <c r="S393" s="31">
        <v>0</v>
      </c>
      <c r="T393" s="30">
        <v>401194</v>
      </c>
      <c r="U393" s="23" t="str">
        <f t="shared" si="102"/>
        <v>-</v>
      </c>
      <c r="V393" s="30">
        <v>0</v>
      </c>
      <c r="W393" s="24" t="s">
        <v>1226</v>
      </c>
      <c r="X393" s="30">
        <v>0</v>
      </c>
      <c r="Y393" s="24" t="s">
        <v>1226</v>
      </c>
      <c r="Z393" s="30">
        <v>0</v>
      </c>
      <c r="AA393" s="24" t="str">
        <f t="shared" si="103"/>
        <v>-</v>
      </c>
      <c r="AB393" s="64">
        <f t="shared" si="129"/>
        <v>0</v>
      </c>
      <c r="AC393" s="23" t="str">
        <f t="shared" si="104"/>
        <v>-</v>
      </c>
    </row>
    <row r="394" spans="1:29">
      <c r="A394" s="25"/>
      <c r="B394" s="25"/>
      <c r="C394" s="25"/>
      <c r="D394" s="25"/>
      <c r="E394" s="25"/>
      <c r="F394" s="28" t="s">
        <v>716</v>
      </c>
      <c r="G394" s="29">
        <v>120</v>
      </c>
      <c r="H394" s="31">
        <v>0</v>
      </c>
      <c r="I394" s="30">
        <v>424343</v>
      </c>
      <c r="J394" s="31">
        <v>0</v>
      </c>
      <c r="K394" s="30">
        <v>1269095</v>
      </c>
      <c r="L394" s="22">
        <f t="shared" si="109"/>
        <v>199.07291978423115</v>
      </c>
      <c r="M394" s="31">
        <v>0</v>
      </c>
      <c r="N394" s="30">
        <v>955875</v>
      </c>
      <c r="O394" s="22">
        <f t="shared" si="100"/>
        <v>-24.680579468046133</v>
      </c>
      <c r="P394" s="31">
        <v>0</v>
      </c>
      <c r="Q394" s="30">
        <v>2170404</v>
      </c>
      <c r="R394" s="22">
        <f t="shared" si="101"/>
        <v>127.0593958415065</v>
      </c>
      <c r="S394" s="31"/>
      <c r="T394" s="31"/>
      <c r="U394" s="23">
        <f t="shared" si="102"/>
        <v>-100</v>
      </c>
      <c r="V394" s="30">
        <v>0</v>
      </c>
      <c r="W394" s="24" t="s">
        <v>1226</v>
      </c>
      <c r="X394" s="30">
        <v>0</v>
      </c>
      <c r="Y394" s="24" t="s">
        <v>1226</v>
      </c>
      <c r="Z394" s="30">
        <v>0</v>
      </c>
      <c r="AA394" s="24" t="str">
        <f t="shared" si="103"/>
        <v>-</v>
      </c>
      <c r="AB394" s="64">
        <f t="shared" si="129"/>
        <v>0</v>
      </c>
      <c r="AC394" s="23" t="str">
        <f t="shared" si="104"/>
        <v>-</v>
      </c>
    </row>
    <row r="395" spans="1:29">
      <c r="A395" s="25"/>
      <c r="B395" s="25"/>
      <c r="C395" s="25"/>
      <c r="D395" s="25"/>
      <c r="E395" s="25"/>
      <c r="F395" s="28" t="s">
        <v>716</v>
      </c>
      <c r="G395" s="29">
        <v>170</v>
      </c>
      <c r="H395" s="31"/>
      <c r="I395" s="31"/>
      <c r="J395" s="31"/>
      <c r="K395" s="31"/>
      <c r="L395" s="22" t="str">
        <f t="shared" si="109"/>
        <v>-</v>
      </c>
      <c r="M395" s="31"/>
      <c r="N395" s="31"/>
      <c r="O395" s="22" t="str">
        <f t="shared" si="100"/>
        <v>-</v>
      </c>
      <c r="P395" s="31"/>
      <c r="Q395" s="31"/>
      <c r="R395" s="22" t="str">
        <f t="shared" si="101"/>
        <v>-</v>
      </c>
      <c r="S395" s="30">
        <v>2000000</v>
      </c>
      <c r="T395" s="30">
        <v>408113</v>
      </c>
      <c r="U395" s="23" t="str">
        <f t="shared" si="102"/>
        <v>-</v>
      </c>
      <c r="V395" s="94">
        <v>2000000</v>
      </c>
      <c r="W395" s="24">
        <v>0</v>
      </c>
      <c r="X395" s="30">
        <v>2195101.44</v>
      </c>
      <c r="Y395" s="24">
        <v>9.7550719999999842</v>
      </c>
      <c r="Z395" s="30">
        <v>2404430.5937662083</v>
      </c>
      <c r="AA395" s="24">
        <f t="shared" si="103"/>
        <v>9.5361950000000206</v>
      </c>
      <c r="AB395" s="64">
        <f t="shared" si="129"/>
        <v>2628941.896028534</v>
      </c>
      <c r="AC395" s="23">
        <f t="shared" si="104"/>
        <v>9.3373999999999882</v>
      </c>
    </row>
    <row r="396" spans="1:29">
      <c r="A396" s="25"/>
      <c r="B396" s="25"/>
      <c r="C396" s="25"/>
      <c r="D396" s="25"/>
      <c r="E396" s="25"/>
      <c r="F396" s="28" t="s">
        <v>717</v>
      </c>
      <c r="G396" s="29">
        <v>120</v>
      </c>
      <c r="H396" s="30">
        <v>196000</v>
      </c>
      <c r="I396" s="30">
        <v>441663</v>
      </c>
      <c r="J396" s="31">
        <v>0</v>
      </c>
      <c r="K396" s="30">
        <v>492022</v>
      </c>
      <c r="L396" s="22">
        <f t="shared" si="109"/>
        <v>11.4021323950614</v>
      </c>
      <c r="M396" s="30">
        <v>537000</v>
      </c>
      <c r="N396" s="30">
        <v>494137</v>
      </c>
      <c r="O396" s="22">
        <f t="shared" si="100"/>
        <v>0.42985882745081483</v>
      </c>
      <c r="P396" s="31">
        <v>0</v>
      </c>
      <c r="Q396" s="30">
        <v>718906</v>
      </c>
      <c r="R396" s="22">
        <f t="shared" si="101"/>
        <v>45.487182704391699</v>
      </c>
      <c r="S396" s="31"/>
      <c r="T396" s="31"/>
      <c r="U396" s="23">
        <f t="shared" si="102"/>
        <v>-100</v>
      </c>
      <c r="V396" s="30">
        <v>0</v>
      </c>
      <c r="W396" s="24" t="s">
        <v>1226</v>
      </c>
      <c r="X396" s="30">
        <v>0</v>
      </c>
      <c r="Y396" s="24" t="s">
        <v>1226</v>
      </c>
      <c r="Z396" s="30">
        <v>0</v>
      </c>
      <c r="AA396" s="24" t="str">
        <f t="shared" si="103"/>
        <v>-</v>
      </c>
      <c r="AB396" s="64">
        <f t="shared" si="129"/>
        <v>0</v>
      </c>
      <c r="AC396" s="23" t="str">
        <f t="shared" si="104"/>
        <v>-</v>
      </c>
    </row>
    <row r="397" spans="1:29">
      <c r="A397" s="25"/>
      <c r="B397" s="25"/>
      <c r="C397" s="25"/>
      <c r="D397" s="25"/>
      <c r="E397" s="25"/>
      <c r="F397" s="28" t="s">
        <v>717</v>
      </c>
      <c r="G397" s="29">
        <v>170</v>
      </c>
      <c r="H397" s="31"/>
      <c r="I397" s="31"/>
      <c r="J397" s="31"/>
      <c r="K397" s="31"/>
      <c r="L397" s="22" t="str">
        <f t="shared" si="109"/>
        <v>-</v>
      </c>
      <c r="M397" s="31"/>
      <c r="N397" s="31"/>
      <c r="O397" s="22" t="str">
        <f t="shared" ref="O397:O462" si="130">IFERROR(N397/K397*100-100,"-")</f>
        <v>-</v>
      </c>
      <c r="P397" s="31"/>
      <c r="Q397" s="31"/>
      <c r="R397" s="22" t="str">
        <f t="shared" ref="R397:R462" si="131">IFERROR(Q397/N397*100-100,"-")</f>
        <v>-</v>
      </c>
      <c r="S397" s="31">
        <v>0</v>
      </c>
      <c r="T397" s="30">
        <v>162007</v>
      </c>
      <c r="U397" s="23" t="str">
        <f t="shared" ref="U397:U462" si="132">IFERROR(S397/Q397*100-100,"-")</f>
        <v>-</v>
      </c>
      <c r="V397" s="30">
        <v>0</v>
      </c>
      <c r="W397" s="24" t="s">
        <v>1226</v>
      </c>
      <c r="X397" s="30">
        <v>0</v>
      </c>
      <c r="Y397" s="24" t="s">
        <v>1226</v>
      </c>
      <c r="Z397" s="30">
        <v>0</v>
      </c>
      <c r="AA397" s="24" t="str">
        <f t="shared" ref="AA397:AA462" si="133">IFERROR(Z397/X397*100-100,"-")</f>
        <v>-</v>
      </c>
      <c r="AB397" s="64">
        <f t="shared" si="129"/>
        <v>0</v>
      </c>
      <c r="AC397" s="23" t="str">
        <f t="shared" ref="AC397:AC462" si="134">IFERROR(AB397/Z397*100-100,"-")</f>
        <v>-</v>
      </c>
    </row>
    <row r="398" spans="1:29">
      <c r="A398" s="25"/>
      <c r="B398" s="25"/>
      <c r="C398" s="25"/>
      <c r="D398" s="25"/>
      <c r="E398" s="25"/>
      <c r="F398" s="28" t="s">
        <v>718</v>
      </c>
      <c r="G398" s="29">
        <v>170</v>
      </c>
      <c r="H398" s="31"/>
      <c r="I398" s="31"/>
      <c r="J398" s="31"/>
      <c r="K398" s="31"/>
      <c r="L398" s="22" t="str">
        <f t="shared" si="109"/>
        <v>-</v>
      </c>
      <c r="M398" s="31"/>
      <c r="N398" s="31"/>
      <c r="O398" s="22" t="str">
        <f t="shared" si="130"/>
        <v>-</v>
      </c>
      <c r="P398" s="31"/>
      <c r="Q398" s="31"/>
      <c r="R398" s="22" t="str">
        <f t="shared" si="131"/>
        <v>-</v>
      </c>
      <c r="S398" s="31">
        <v>0</v>
      </c>
      <c r="T398" s="31">
        <v>224</v>
      </c>
      <c r="U398" s="23" t="str">
        <f t="shared" si="132"/>
        <v>-</v>
      </c>
      <c r="V398" s="30">
        <v>0</v>
      </c>
      <c r="W398" s="24" t="s">
        <v>1226</v>
      </c>
      <c r="X398" s="30">
        <v>0</v>
      </c>
      <c r="Y398" s="24" t="s">
        <v>1226</v>
      </c>
      <c r="Z398" s="30">
        <v>0</v>
      </c>
      <c r="AA398" s="24" t="str">
        <f t="shared" si="133"/>
        <v>-</v>
      </c>
      <c r="AB398" s="64">
        <f t="shared" si="129"/>
        <v>0</v>
      </c>
      <c r="AC398" s="23" t="str">
        <f t="shared" si="134"/>
        <v>-</v>
      </c>
    </row>
    <row r="399" spans="1:29">
      <c r="A399" s="25"/>
      <c r="B399" s="25"/>
      <c r="C399" s="25"/>
      <c r="D399" s="25"/>
      <c r="E399" s="25"/>
      <c r="F399" s="28" t="s">
        <v>719</v>
      </c>
      <c r="G399" s="29">
        <v>120</v>
      </c>
      <c r="H399" s="31">
        <v>0</v>
      </c>
      <c r="I399" s="31">
        <v>628</v>
      </c>
      <c r="J399" s="31">
        <v>0</v>
      </c>
      <c r="K399" s="31">
        <v>639</v>
      </c>
      <c r="L399" s="22">
        <f t="shared" si="109"/>
        <v>1.7515923566878939</v>
      </c>
      <c r="M399" s="31">
        <v>0</v>
      </c>
      <c r="N399" s="31">
        <v>614</v>
      </c>
      <c r="O399" s="22">
        <f t="shared" si="130"/>
        <v>-3.9123630672926453</v>
      </c>
      <c r="P399" s="31">
        <v>0</v>
      </c>
      <c r="Q399" s="31">
        <v>969</v>
      </c>
      <c r="R399" s="22">
        <f t="shared" si="131"/>
        <v>57.817589576547221</v>
      </c>
      <c r="S399" s="31"/>
      <c r="T399" s="31"/>
      <c r="U399" s="23">
        <f t="shared" si="132"/>
        <v>-100</v>
      </c>
      <c r="V399" s="30">
        <v>0</v>
      </c>
      <c r="W399" s="24" t="s">
        <v>1226</v>
      </c>
      <c r="X399" s="30">
        <v>0</v>
      </c>
      <c r="Y399" s="24" t="s">
        <v>1226</v>
      </c>
      <c r="Z399" s="30">
        <v>0</v>
      </c>
      <c r="AA399" s="24" t="str">
        <f t="shared" si="133"/>
        <v>-</v>
      </c>
      <c r="AB399" s="64">
        <f t="shared" si="129"/>
        <v>0</v>
      </c>
      <c r="AC399" s="23" t="str">
        <f t="shared" si="134"/>
        <v>-</v>
      </c>
    </row>
    <row r="400" spans="1:29">
      <c r="A400" s="25"/>
      <c r="B400" s="25"/>
      <c r="C400" s="25"/>
      <c r="D400" s="25"/>
      <c r="E400" s="25"/>
      <c r="F400" s="28" t="s">
        <v>720</v>
      </c>
      <c r="G400" s="29">
        <v>120</v>
      </c>
      <c r="H400" s="31">
        <v>0</v>
      </c>
      <c r="I400" s="30">
        <v>362605</v>
      </c>
      <c r="J400" s="31">
        <v>0</v>
      </c>
      <c r="K400" s="30">
        <v>210242</v>
      </c>
      <c r="L400" s="22">
        <f t="shared" si="109"/>
        <v>-42.019001392700048</v>
      </c>
      <c r="M400" s="31">
        <v>0</v>
      </c>
      <c r="N400" s="30">
        <v>263226</v>
      </c>
      <c r="O400" s="22">
        <f t="shared" si="130"/>
        <v>25.201434537342664</v>
      </c>
      <c r="P400" s="31">
        <v>0</v>
      </c>
      <c r="Q400" s="30">
        <v>450859</v>
      </c>
      <c r="R400" s="22">
        <f t="shared" si="131"/>
        <v>71.282092194540041</v>
      </c>
      <c r="S400" s="31"/>
      <c r="T400" s="31"/>
      <c r="U400" s="23">
        <f t="shared" si="132"/>
        <v>-100</v>
      </c>
      <c r="V400" s="30">
        <v>0</v>
      </c>
      <c r="W400" s="24" t="s">
        <v>1226</v>
      </c>
      <c r="X400" s="30">
        <v>0</v>
      </c>
      <c r="Y400" s="24" t="s">
        <v>1226</v>
      </c>
      <c r="Z400" s="30">
        <v>0</v>
      </c>
      <c r="AA400" s="24" t="str">
        <f t="shared" si="133"/>
        <v>-</v>
      </c>
      <c r="AB400" s="64">
        <f t="shared" si="129"/>
        <v>0</v>
      </c>
      <c r="AC400" s="23" t="str">
        <f t="shared" si="134"/>
        <v>-</v>
      </c>
    </row>
    <row r="401" spans="1:29">
      <c r="A401" s="25"/>
      <c r="B401" s="25"/>
      <c r="C401" s="25"/>
      <c r="D401" s="25"/>
      <c r="E401" s="25"/>
      <c r="F401" s="28" t="s">
        <v>720</v>
      </c>
      <c r="G401" s="29">
        <v>170</v>
      </c>
      <c r="H401" s="31"/>
      <c r="I401" s="31"/>
      <c r="J401" s="31"/>
      <c r="K401" s="31"/>
      <c r="L401" s="22" t="str">
        <f t="shared" si="109"/>
        <v>-</v>
      </c>
      <c r="M401" s="31"/>
      <c r="N401" s="31"/>
      <c r="O401" s="22" t="str">
        <f t="shared" si="130"/>
        <v>-</v>
      </c>
      <c r="P401" s="31"/>
      <c r="Q401" s="31"/>
      <c r="R401" s="22" t="str">
        <f t="shared" si="131"/>
        <v>-</v>
      </c>
      <c r="S401" s="31">
        <v>0</v>
      </c>
      <c r="T401" s="30">
        <v>116079</v>
      </c>
      <c r="U401" s="23" t="str">
        <f t="shared" si="132"/>
        <v>-</v>
      </c>
      <c r="V401" s="30">
        <v>0</v>
      </c>
      <c r="W401" s="24" t="s">
        <v>1226</v>
      </c>
      <c r="X401" s="30">
        <v>0</v>
      </c>
      <c r="Y401" s="24" t="s">
        <v>1226</v>
      </c>
      <c r="Z401" s="30">
        <v>0</v>
      </c>
      <c r="AA401" s="24" t="str">
        <f t="shared" si="133"/>
        <v>-</v>
      </c>
      <c r="AB401" s="64">
        <f t="shared" si="129"/>
        <v>0</v>
      </c>
      <c r="AC401" s="23" t="str">
        <f t="shared" si="134"/>
        <v>-</v>
      </c>
    </row>
    <row r="402" spans="1:29">
      <c r="A402" s="25"/>
      <c r="B402" s="25"/>
      <c r="C402" s="25"/>
      <c r="D402" s="25"/>
      <c r="E402" s="25"/>
      <c r="F402" s="28" t="s">
        <v>721</v>
      </c>
      <c r="G402" s="29">
        <v>120</v>
      </c>
      <c r="H402" s="31">
        <v>0</v>
      </c>
      <c r="I402" s="30">
        <v>442292</v>
      </c>
      <c r="J402" s="31">
        <v>0</v>
      </c>
      <c r="K402" s="30">
        <v>236478</v>
      </c>
      <c r="L402" s="22">
        <f t="shared" si="109"/>
        <v>-46.533511797635953</v>
      </c>
      <c r="M402" s="31">
        <v>0</v>
      </c>
      <c r="N402" s="30">
        <v>954524</v>
      </c>
      <c r="O402" s="22">
        <f t="shared" si="130"/>
        <v>303.64177640203314</v>
      </c>
      <c r="P402" s="31">
        <v>0</v>
      </c>
      <c r="Q402" s="30">
        <v>3068150</v>
      </c>
      <c r="R402" s="22">
        <f t="shared" si="131"/>
        <v>221.43246267249435</v>
      </c>
      <c r="S402" s="31"/>
      <c r="T402" s="31"/>
      <c r="U402" s="23">
        <f t="shared" si="132"/>
        <v>-100</v>
      </c>
      <c r="V402" s="30">
        <v>0</v>
      </c>
      <c r="W402" s="24" t="s">
        <v>1226</v>
      </c>
      <c r="X402" s="30">
        <v>0</v>
      </c>
      <c r="Y402" s="24" t="s">
        <v>1226</v>
      </c>
      <c r="Z402" s="30">
        <v>0</v>
      </c>
      <c r="AA402" s="24" t="str">
        <f t="shared" si="133"/>
        <v>-</v>
      </c>
      <c r="AB402" s="64">
        <f t="shared" si="129"/>
        <v>0</v>
      </c>
      <c r="AC402" s="23" t="str">
        <f t="shared" si="134"/>
        <v>-</v>
      </c>
    </row>
    <row r="403" spans="1:29">
      <c r="A403" s="25"/>
      <c r="B403" s="25"/>
      <c r="C403" s="25"/>
      <c r="D403" s="25"/>
      <c r="E403" s="25"/>
      <c r="F403" s="28" t="s">
        <v>721</v>
      </c>
      <c r="G403" s="29">
        <v>170</v>
      </c>
      <c r="H403" s="31"/>
      <c r="I403" s="31"/>
      <c r="J403" s="31"/>
      <c r="K403" s="31"/>
      <c r="L403" s="22" t="str">
        <f t="shared" si="109"/>
        <v>-</v>
      </c>
      <c r="M403" s="31"/>
      <c r="N403" s="31"/>
      <c r="O403" s="22" t="str">
        <f t="shared" si="130"/>
        <v>-</v>
      </c>
      <c r="P403" s="31"/>
      <c r="Q403" s="31"/>
      <c r="R403" s="22" t="str">
        <f t="shared" si="131"/>
        <v>-</v>
      </c>
      <c r="S403" s="30">
        <v>600000</v>
      </c>
      <c r="T403" s="30">
        <v>1267025</v>
      </c>
      <c r="U403" s="23" t="str">
        <f t="shared" si="132"/>
        <v>-</v>
      </c>
      <c r="V403" s="94">
        <v>800000</v>
      </c>
      <c r="W403" s="24">
        <v>33.333333333333314</v>
      </c>
      <c r="X403" s="30">
        <v>878040.57599999988</v>
      </c>
      <c r="Y403" s="24">
        <v>9.7550719999999842</v>
      </c>
      <c r="Z403" s="30">
        <v>961772.23750648322</v>
      </c>
      <c r="AA403" s="24">
        <f t="shared" si="133"/>
        <v>9.5361950000000206</v>
      </c>
      <c r="AB403" s="64">
        <f t="shared" si="129"/>
        <v>1051576.7584114135</v>
      </c>
      <c r="AC403" s="23">
        <f t="shared" si="134"/>
        <v>9.3373999999999882</v>
      </c>
    </row>
    <row r="404" spans="1:29">
      <c r="A404" s="25"/>
      <c r="B404" s="25"/>
      <c r="C404" s="25"/>
      <c r="D404" s="25"/>
      <c r="E404" s="25"/>
      <c r="F404" s="28" t="s">
        <v>722</v>
      </c>
      <c r="G404" s="29">
        <v>120</v>
      </c>
      <c r="H404" s="30">
        <v>328166</v>
      </c>
      <c r="I404" s="30">
        <v>349727</v>
      </c>
      <c r="J404" s="30">
        <v>360000</v>
      </c>
      <c r="K404" s="30">
        <v>369902</v>
      </c>
      <c r="L404" s="22">
        <f t="shared" si="109"/>
        <v>5.7687853668718674</v>
      </c>
      <c r="M404" s="30">
        <v>369000</v>
      </c>
      <c r="N404" s="30">
        <v>303995</v>
      </c>
      <c r="O404" s="22">
        <f t="shared" si="130"/>
        <v>-17.817421911749591</v>
      </c>
      <c r="P404" s="30">
        <v>369514</v>
      </c>
      <c r="Q404" s="30">
        <v>612899</v>
      </c>
      <c r="R404" s="22">
        <f t="shared" si="131"/>
        <v>101.61482919126962</v>
      </c>
      <c r="S404" s="31"/>
      <c r="T404" s="31"/>
      <c r="U404" s="23">
        <f t="shared" si="132"/>
        <v>-100</v>
      </c>
      <c r="V404" s="30">
        <v>0</v>
      </c>
      <c r="W404" s="24" t="s">
        <v>1226</v>
      </c>
      <c r="X404" s="30">
        <v>0</v>
      </c>
      <c r="Y404" s="24" t="s">
        <v>1226</v>
      </c>
      <c r="Z404" s="30">
        <v>0</v>
      </c>
      <c r="AA404" s="24" t="str">
        <f t="shared" si="133"/>
        <v>-</v>
      </c>
      <c r="AB404" s="64">
        <f t="shared" si="129"/>
        <v>0</v>
      </c>
      <c r="AC404" s="23" t="str">
        <f t="shared" si="134"/>
        <v>-</v>
      </c>
    </row>
    <row r="405" spans="1:29">
      <c r="A405" s="25"/>
      <c r="B405" s="25"/>
      <c r="C405" s="25"/>
      <c r="D405" s="25"/>
      <c r="E405" s="25"/>
      <c r="F405" s="28" t="s">
        <v>722</v>
      </c>
      <c r="G405" s="29">
        <v>170</v>
      </c>
      <c r="H405" s="31"/>
      <c r="I405" s="31"/>
      <c r="J405" s="31"/>
      <c r="K405" s="31"/>
      <c r="L405" s="22" t="str">
        <f t="shared" si="109"/>
        <v>-</v>
      </c>
      <c r="M405" s="31"/>
      <c r="N405" s="31"/>
      <c r="O405" s="22" t="str">
        <f t="shared" si="130"/>
        <v>-</v>
      </c>
      <c r="P405" s="31"/>
      <c r="Q405" s="31"/>
      <c r="R405" s="22" t="str">
        <f t="shared" si="131"/>
        <v>-</v>
      </c>
      <c r="S405" s="30">
        <v>420000</v>
      </c>
      <c r="T405" s="30">
        <v>203968</v>
      </c>
      <c r="U405" s="23" t="str">
        <f t="shared" si="132"/>
        <v>-</v>
      </c>
      <c r="V405" s="94">
        <v>420000</v>
      </c>
      <c r="W405" s="24">
        <v>0</v>
      </c>
      <c r="X405" s="30">
        <v>460971.30239999993</v>
      </c>
      <c r="Y405" s="24">
        <v>9.7550719999999842</v>
      </c>
      <c r="Z405" s="30">
        <v>504930.42469090369</v>
      </c>
      <c r="AA405" s="24">
        <f t="shared" si="133"/>
        <v>9.5361950000000206</v>
      </c>
      <c r="AB405" s="64">
        <f t="shared" si="129"/>
        <v>552077.79816599202</v>
      </c>
      <c r="AC405" s="23">
        <f t="shared" si="134"/>
        <v>9.3373999999999882</v>
      </c>
    </row>
    <row r="406" spans="1:29">
      <c r="A406" s="25"/>
      <c r="B406" s="25"/>
      <c r="C406" s="25"/>
      <c r="D406" s="25"/>
      <c r="E406" s="25"/>
      <c r="F406" s="28" t="s">
        <v>723</v>
      </c>
      <c r="G406" s="29">
        <v>120</v>
      </c>
      <c r="H406" s="31">
        <v>0</v>
      </c>
      <c r="I406" s="30">
        <v>1022367</v>
      </c>
      <c r="J406" s="31">
        <v>0</v>
      </c>
      <c r="K406" s="30">
        <v>1264633</v>
      </c>
      <c r="L406" s="22">
        <f t="shared" ref="L406:L471" si="135">IFERROR(K406/I406*100-100,"-")</f>
        <v>23.696578625875048</v>
      </c>
      <c r="M406" s="30">
        <v>1636719</v>
      </c>
      <c r="N406" s="30">
        <v>1242570</v>
      </c>
      <c r="O406" s="22">
        <f t="shared" si="130"/>
        <v>-1.7446168176854542</v>
      </c>
      <c r="P406" s="30">
        <v>1222373</v>
      </c>
      <c r="Q406" s="30">
        <v>1478416</v>
      </c>
      <c r="R406" s="22">
        <f t="shared" si="131"/>
        <v>18.98050009255013</v>
      </c>
      <c r="S406" s="31"/>
      <c r="T406" s="31"/>
      <c r="U406" s="23">
        <f t="shared" si="132"/>
        <v>-100</v>
      </c>
      <c r="V406" s="30">
        <v>0</v>
      </c>
      <c r="W406" s="24" t="s">
        <v>1226</v>
      </c>
      <c r="X406" s="30">
        <v>0</v>
      </c>
      <c r="Y406" s="24" t="s">
        <v>1226</v>
      </c>
      <c r="Z406" s="30">
        <v>0</v>
      </c>
      <c r="AA406" s="24" t="str">
        <f t="shared" si="133"/>
        <v>-</v>
      </c>
      <c r="AB406" s="64">
        <f t="shared" si="129"/>
        <v>0</v>
      </c>
      <c r="AC406" s="23" t="str">
        <f t="shared" si="134"/>
        <v>-</v>
      </c>
    </row>
    <row r="407" spans="1:29">
      <c r="A407" s="25"/>
      <c r="B407" s="25"/>
      <c r="C407" s="25"/>
      <c r="D407" s="25"/>
      <c r="E407" s="25"/>
      <c r="F407" s="28" t="s">
        <v>723</v>
      </c>
      <c r="G407" s="29">
        <v>170</v>
      </c>
      <c r="H407" s="31"/>
      <c r="I407" s="31"/>
      <c r="J407" s="31"/>
      <c r="K407" s="31"/>
      <c r="L407" s="22" t="str">
        <f t="shared" si="135"/>
        <v>-</v>
      </c>
      <c r="M407" s="31"/>
      <c r="N407" s="31"/>
      <c r="O407" s="22" t="str">
        <f t="shared" si="130"/>
        <v>-</v>
      </c>
      <c r="P407" s="31"/>
      <c r="Q407" s="31"/>
      <c r="R407" s="22" t="str">
        <f t="shared" si="131"/>
        <v>-</v>
      </c>
      <c r="S407" s="30">
        <v>1959107</v>
      </c>
      <c r="T407" s="30">
        <v>13022</v>
      </c>
      <c r="U407" s="23" t="str">
        <f t="shared" si="132"/>
        <v>-</v>
      </c>
      <c r="V407" s="94">
        <v>94041</v>
      </c>
      <c r="W407" s="24">
        <v>-95.199802767281213</v>
      </c>
      <c r="X407" s="30">
        <v>103214.76725952</v>
      </c>
      <c r="Y407" s="24">
        <v>9.7550720000000126</v>
      </c>
      <c r="Z407" s="30">
        <v>113057.528734184</v>
      </c>
      <c r="AA407" s="24">
        <f t="shared" si="133"/>
        <v>9.5361950000000206</v>
      </c>
      <c r="AB407" s="64">
        <f t="shared" si="129"/>
        <v>123614.16242220969</v>
      </c>
      <c r="AC407" s="23">
        <f t="shared" si="134"/>
        <v>9.3373999999999882</v>
      </c>
    </row>
    <row r="408" spans="1:29">
      <c r="A408" s="25"/>
      <c r="B408" s="25"/>
      <c r="C408" s="25"/>
      <c r="D408" s="25"/>
      <c r="E408" s="25"/>
      <c r="F408" s="100" t="s">
        <v>723</v>
      </c>
      <c r="G408" s="96">
        <v>171</v>
      </c>
      <c r="H408" s="98"/>
      <c r="I408" s="98"/>
      <c r="J408" s="98"/>
      <c r="K408" s="98"/>
      <c r="L408" s="97"/>
      <c r="M408" s="98"/>
      <c r="N408" s="98"/>
      <c r="O408" s="97"/>
      <c r="P408" s="98"/>
      <c r="Q408" s="98"/>
      <c r="R408" s="97"/>
      <c r="S408" s="94"/>
      <c r="T408" s="94"/>
      <c r="U408" s="99"/>
      <c r="V408" s="94">
        <v>0</v>
      </c>
      <c r="W408" s="24"/>
      <c r="X408" s="30">
        <v>0</v>
      </c>
      <c r="Y408" s="24" t="s">
        <v>1226</v>
      </c>
      <c r="Z408" s="30">
        <v>0</v>
      </c>
      <c r="AA408" s="24" t="str">
        <f t="shared" si="133"/>
        <v>-</v>
      </c>
      <c r="AB408" s="64">
        <f t="shared" si="129"/>
        <v>0</v>
      </c>
      <c r="AC408" s="23" t="str">
        <f t="shared" si="134"/>
        <v>-</v>
      </c>
    </row>
    <row r="409" spans="1:29">
      <c r="A409" s="25"/>
      <c r="B409" s="25"/>
      <c r="C409" s="25"/>
      <c r="D409" s="25"/>
      <c r="E409" s="25"/>
      <c r="F409" s="28" t="s">
        <v>724</v>
      </c>
      <c r="G409" s="29">
        <v>120</v>
      </c>
      <c r="H409" s="30">
        <v>1960078</v>
      </c>
      <c r="I409" s="30">
        <v>1987244</v>
      </c>
      <c r="J409" s="30">
        <v>1230000</v>
      </c>
      <c r="K409" s="30">
        <v>1553392</v>
      </c>
      <c r="L409" s="22">
        <f t="shared" si="135"/>
        <v>-21.831843497829155</v>
      </c>
      <c r="M409" s="30">
        <v>2161736</v>
      </c>
      <c r="N409" s="30">
        <v>1188169</v>
      </c>
      <c r="O409" s="22">
        <f t="shared" si="130"/>
        <v>-23.511322319157046</v>
      </c>
      <c r="P409" s="30">
        <v>1514445</v>
      </c>
      <c r="Q409" s="30">
        <v>627338</v>
      </c>
      <c r="R409" s="22">
        <f t="shared" si="131"/>
        <v>-47.20128197251401</v>
      </c>
      <c r="S409" s="31"/>
      <c r="T409" s="31"/>
      <c r="U409" s="23">
        <f t="shared" si="132"/>
        <v>-100</v>
      </c>
      <c r="V409" s="30">
        <v>0</v>
      </c>
      <c r="W409" s="24" t="s">
        <v>1226</v>
      </c>
      <c r="X409" s="30">
        <v>0</v>
      </c>
      <c r="Y409" s="24" t="s">
        <v>1226</v>
      </c>
      <c r="Z409" s="30">
        <v>0</v>
      </c>
      <c r="AA409" s="24" t="str">
        <f t="shared" si="133"/>
        <v>-</v>
      </c>
      <c r="AB409" s="64">
        <f t="shared" si="129"/>
        <v>0</v>
      </c>
      <c r="AC409" s="23" t="str">
        <f t="shared" si="134"/>
        <v>-</v>
      </c>
    </row>
    <row r="410" spans="1:29">
      <c r="A410" s="25"/>
      <c r="B410" s="25"/>
      <c r="C410" s="25"/>
      <c r="D410" s="25"/>
      <c r="E410" s="25"/>
      <c r="F410" s="28" t="s">
        <v>724</v>
      </c>
      <c r="G410" s="29">
        <v>170</v>
      </c>
      <c r="H410" s="31"/>
      <c r="I410" s="31"/>
      <c r="J410" s="31"/>
      <c r="K410" s="31"/>
      <c r="L410" s="22" t="str">
        <f t="shared" si="135"/>
        <v>-</v>
      </c>
      <c r="M410" s="31"/>
      <c r="N410" s="31"/>
      <c r="O410" s="22" t="str">
        <f t="shared" si="130"/>
        <v>-</v>
      </c>
      <c r="P410" s="31"/>
      <c r="Q410" s="31"/>
      <c r="R410" s="22" t="str">
        <f t="shared" si="131"/>
        <v>-</v>
      </c>
      <c r="S410" s="30">
        <v>513898</v>
      </c>
      <c r="T410" s="30">
        <v>274136</v>
      </c>
      <c r="U410" s="23" t="str">
        <f t="shared" si="132"/>
        <v>-</v>
      </c>
      <c r="V410" s="94">
        <v>976962</v>
      </c>
      <c r="W410" s="24">
        <v>90.108153758138769</v>
      </c>
      <c r="X410" s="30">
        <v>1072265.3465126399</v>
      </c>
      <c r="Y410" s="24">
        <v>9.7550719999999842</v>
      </c>
      <c r="Z410" s="30">
        <v>1174518.6608735111</v>
      </c>
      <c r="AA410" s="24">
        <f t="shared" si="133"/>
        <v>9.5361950000000206</v>
      </c>
      <c r="AB410" s="64">
        <f t="shared" si="129"/>
        <v>1284188.1663139141</v>
      </c>
      <c r="AC410" s="23">
        <f t="shared" si="134"/>
        <v>9.3373999999999882</v>
      </c>
    </row>
    <row r="411" spans="1:29">
      <c r="A411" s="25"/>
      <c r="B411" s="25"/>
      <c r="C411" s="25"/>
      <c r="D411" s="25"/>
      <c r="E411" s="25"/>
      <c r="F411" s="28" t="s">
        <v>725</v>
      </c>
      <c r="G411" s="29">
        <v>103</v>
      </c>
      <c r="H411" s="30">
        <v>6575070</v>
      </c>
      <c r="I411" s="30">
        <v>6861912</v>
      </c>
      <c r="J411" s="31">
        <v>0</v>
      </c>
      <c r="K411" s="30">
        <v>2816201</v>
      </c>
      <c r="L411" s="22">
        <f t="shared" si="135"/>
        <v>-58.958946136295545</v>
      </c>
      <c r="M411" s="31">
        <v>0</v>
      </c>
      <c r="N411" s="30">
        <v>3245185</v>
      </c>
      <c r="O411" s="22">
        <f t="shared" si="130"/>
        <v>15.232719539549919</v>
      </c>
      <c r="P411" s="31">
        <v>0</v>
      </c>
      <c r="Q411" s="30">
        <v>9174369</v>
      </c>
      <c r="R411" s="22">
        <f t="shared" si="131"/>
        <v>182.70711839232587</v>
      </c>
      <c r="S411" s="31">
        <v>0</v>
      </c>
      <c r="T411" s="30">
        <v>6180710</v>
      </c>
      <c r="U411" s="23">
        <f t="shared" si="132"/>
        <v>-100</v>
      </c>
      <c r="V411" s="30">
        <v>0</v>
      </c>
      <c r="W411" s="24" t="s">
        <v>1226</v>
      </c>
      <c r="X411" s="30">
        <v>0</v>
      </c>
      <c r="Y411" s="24" t="s">
        <v>1226</v>
      </c>
      <c r="Z411" s="30">
        <v>0</v>
      </c>
      <c r="AA411" s="24" t="str">
        <f t="shared" si="133"/>
        <v>-</v>
      </c>
      <c r="AB411" s="64">
        <f t="shared" si="129"/>
        <v>0</v>
      </c>
      <c r="AC411" s="23" t="str">
        <f t="shared" si="134"/>
        <v>-</v>
      </c>
    </row>
    <row r="412" spans="1:29">
      <c r="A412" s="25"/>
      <c r="B412" s="25"/>
      <c r="C412" s="25"/>
      <c r="D412" s="25"/>
      <c r="E412" s="25"/>
      <c r="F412" s="28" t="s">
        <v>726</v>
      </c>
      <c r="G412" s="29">
        <v>100</v>
      </c>
      <c r="H412" s="31">
        <v>0</v>
      </c>
      <c r="I412" s="30">
        <v>1905110</v>
      </c>
      <c r="J412" s="31"/>
      <c r="K412" s="31"/>
      <c r="L412" s="22">
        <f t="shared" si="135"/>
        <v>-100</v>
      </c>
      <c r="M412" s="31">
        <v>0</v>
      </c>
      <c r="N412" s="30">
        <v>2245861</v>
      </c>
      <c r="O412" s="22" t="str">
        <f t="shared" si="130"/>
        <v>-</v>
      </c>
      <c r="P412" s="31">
        <v>0</v>
      </c>
      <c r="Q412" s="30">
        <v>8712427</v>
      </c>
      <c r="R412" s="22">
        <f t="shared" si="131"/>
        <v>287.93260134977186</v>
      </c>
      <c r="S412" s="31"/>
      <c r="T412" s="31"/>
      <c r="U412" s="23">
        <f t="shared" si="132"/>
        <v>-100</v>
      </c>
      <c r="V412" s="30">
        <v>0</v>
      </c>
      <c r="W412" s="24" t="s">
        <v>1226</v>
      </c>
      <c r="X412" s="30">
        <v>0</v>
      </c>
      <c r="Y412" s="24" t="s">
        <v>1226</v>
      </c>
      <c r="Z412" s="30">
        <v>0</v>
      </c>
      <c r="AA412" s="24" t="str">
        <f t="shared" si="133"/>
        <v>-</v>
      </c>
      <c r="AB412" s="64">
        <f t="shared" si="129"/>
        <v>0</v>
      </c>
      <c r="AC412" s="23" t="str">
        <f t="shared" si="134"/>
        <v>-</v>
      </c>
    </row>
    <row r="413" spans="1:29">
      <c r="A413" s="25"/>
      <c r="B413" s="25"/>
      <c r="C413" s="25"/>
      <c r="D413" s="25"/>
      <c r="E413" s="25"/>
      <c r="F413" s="28" t="s">
        <v>726</v>
      </c>
      <c r="G413" s="29">
        <v>220</v>
      </c>
      <c r="H413" s="30">
        <v>12500</v>
      </c>
      <c r="I413" s="30">
        <v>46507</v>
      </c>
      <c r="J413" s="31">
        <v>0</v>
      </c>
      <c r="K413" s="30">
        <v>3037</v>
      </c>
      <c r="L413" s="22">
        <f t="shared" si="135"/>
        <v>-93.469800245124389</v>
      </c>
      <c r="M413" s="31"/>
      <c r="N413" s="31"/>
      <c r="O413" s="22">
        <f t="shared" si="130"/>
        <v>-100</v>
      </c>
      <c r="P413" s="31"/>
      <c r="Q413" s="31"/>
      <c r="R413" s="22" t="str">
        <f t="shared" si="131"/>
        <v>-</v>
      </c>
      <c r="S413" s="31"/>
      <c r="T413" s="31"/>
      <c r="U413" s="23" t="str">
        <f t="shared" si="132"/>
        <v>-</v>
      </c>
      <c r="V413" s="30">
        <v>0</v>
      </c>
      <c r="W413" s="24" t="s">
        <v>1226</v>
      </c>
      <c r="X413" s="30">
        <v>0</v>
      </c>
      <c r="Y413" s="24" t="s">
        <v>1226</v>
      </c>
      <c r="Z413" s="30">
        <v>0</v>
      </c>
      <c r="AA413" s="24" t="str">
        <f t="shared" si="133"/>
        <v>-</v>
      </c>
      <c r="AB413" s="64">
        <f t="shared" si="129"/>
        <v>0</v>
      </c>
      <c r="AC413" s="23" t="str">
        <f t="shared" si="134"/>
        <v>-</v>
      </c>
    </row>
    <row r="414" spans="1:29">
      <c r="A414" s="25"/>
      <c r="B414" s="25"/>
      <c r="C414" s="25"/>
      <c r="D414" s="25"/>
      <c r="E414" s="25"/>
      <c r="F414" s="28" t="s">
        <v>727</v>
      </c>
      <c r="G414" s="29">
        <v>140</v>
      </c>
      <c r="H414" s="31">
        <v>0</v>
      </c>
      <c r="I414" s="30">
        <v>338177</v>
      </c>
      <c r="J414" s="31">
        <v>0</v>
      </c>
      <c r="K414" s="30">
        <v>578555</v>
      </c>
      <c r="L414" s="22">
        <f t="shared" si="135"/>
        <v>71.080528835491464</v>
      </c>
      <c r="M414" s="31">
        <v>0</v>
      </c>
      <c r="N414" s="30">
        <v>1258778</v>
      </c>
      <c r="O414" s="22">
        <f t="shared" si="130"/>
        <v>117.57274589278461</v>
      </c>
      <c r="P414" s="31">
        <v>0</v>
      </c>
      <c r="Q414" s="30">
        <v>2663470</v>
      </c>
      <c r="R414" s="22">
        <f t="shared" si="131"/>
        <v>111.59171831728867</v>
      </c>
      <c r="S414" s="31">
        <v>0</v>
      </c>
      <c r="T414" s="30">
        <v>771319</v>
      </c>
      <c r="U414" s="23">
        <f t="shared" si="132"/>
        <v>-100</v>
      </c>
      <c r="V414" s="30">
        <v>0</v>
      </c>
      <c r="W414" s="24" t="s">
        <v>1226</v>
      </c>
      <c r="X414" s="30">
        <v>0</v>
      </c>
      <c r="Y414" s="24" t="s">
        <v>1226</v>
      </c>
      <c r="Z414" s="30">
        <v>0</v>
      </c>
      <c r="AA414" s="24" t="str">
        <f t="shared" si="133"/>
        <v>-</v>
      </c>
      <c r="AB414" s="64">
        <f t="shared" si="129"/>
        <v>0</v>
      </c>
      <c r="AC414" s="23" t="str">
        <f t="shared" si="134"/>
        <v>-</v>
      </c>
    </row>
    <row r="415" spans="1:29">
      <c r="A415" s="25"/>
      <c r="B415" s="25"/>
      <c r="C415" s="25"/>
      <c r="D415" s="25"/>
      <c r="E415" s="25"/>
      <c r="F415" s="28" t="s">
        <v>727</v>
      </c>
      <c r="G415" s="29">
        <v>145</v>
      </c>
      <c r="H415" s="31">
        <v>0</v>
      </c>
      <c r="I415" s="30">
        <v>3705</v>
      </c>
      <c r="J415" s="31">
        <v>0</v>
      </c>
      <c r="K415" s="30">
        <v>4424</v>
      </c>
      <c r="L415" s="22">
        <f t="shared" si="135"/>
        <v>19.406207827260459</v>
      </c>
      <c r="M415" s="31">
        <v>0</v>
      </c>
      <c r="N415" s="31">
        <v>400</v>
      </c>
      <c r="O415" s="22">
        <f t="shared" si="130"/>
        <v>-90.958408679927672</v>
      </c>
      <c r="P415" s="31"/>
      <c r="Q415" s="31"/>
      <c r="R415" s="22">
        <f t="shared" si="131"/>
        <v>-100</v>
      </c>
      <c r="S415" s="31"/>
      <c r="T415" s="31"/>
      <c r="U415" s="23" t="str">
        <f t="shared" si="132"/>
        <v>-</v>
      </c>
      <c r="V415" s="30">
        <v>0</v>
      </c>
      <c r="W415" s="24" t="s">
        <v>1226</v>
      </c>
      <c r="X415" s="30">
        <v>0</v>
      </c>
      <c r="Y415" s="24" t="s">
        <v>1226</v>
      </c>
      <c r="Z415" s="30">
        <v>0</v>
      </c>
      <c r="AA415" s="24" t="str">
        <f t="shared" si="133"/>
        <v>-</v>
      </c>
      <c r="AB415" s="64">
        <f t="shared" si="129"/>
        <v>0</v>
      </c>
      <c r="AC415" s="23" t="str">
        <f t="shared" si="134"/>
        <v>-</v>
      </c>
    </row>
    <row r="416" spans="1:29">
      <c r="A416" s="25"/>
      <c r="B416" s="25"/>
      <c r="C416" s="25"/>
      <c r="D416" s="25"/>
      <c r="E416" s="25"/>
      <c r="F416" s="28" t="s">
        <v>728</v>
      </c>
      <c r="G416" s="29">
        <v>125</v>
      </c>
      <c r="H416" s="31">
        <v>0</v>
      </c>
      <c r="I416" s="30">
        <v>279072</v>
      </c>
      <c r="J416" s="31">
        <v>0</v>
      </c>
      <c r="K416" s="30">
        <v>267233</v>
      </c>
      <c r="L416" s="22">
        <f t="shared" si="135"/>
        <v>-4.2422743951381676</v>
      </c>
      <c r="M416" s="31">
        <v>0</v>
      </c>
      <c r="N416" s="30">
        <v>262293</v>
      </c>
      <c r="O416" s="22">
        <f t="shared" si="130"/>
        <v>-1.8485740907747186</v>
      </c>
      <c r="P416" s="31">
        <v>0</v>
      </c>
      <c r="Q416" s="30">
        <v>453788</v>
      </c>
      <c r="R416" s="22">
        <f t="shared" si="131"/>
        <v>73.008048251382974</v>
      </c>
      <c r="S416" s="31">
        <v>0</v>
      </c>
      <c r="T416" s="30">
        <v>118159</v>
      </c>
      <c r="U416" s="23">
        <f t="shared" si="132"/>
        <v>-100</v>
      </c>
      <c r="V416" s="30">
        <v>0</v>
      </c>
      <c r="W416" s="24" t="s">
        <v>1226</v>
      </c>
      <c r="X416" s="30">
        <v>0</v>
      </c>
      <c r="Y416" s="24" t="s">
        <v>1226</v>
      </c>
      <c r="Z416" s="30">
        <v>0</v>
      </c>
      <c r="AA416" s="24" t="str">
        <f t="shared" si="133"/>
        <v>-</v>
      </c>
      <c r="AB416" s="64">
        <f t="shared" si="129"/>
        <v>0</v>
      </c>
      <c r="AC416" s="23" t="str">
        <f t="shared" si="134"/>
        <v>-</v>
      </c>
    </row>
    <row r="417" spans="1:29">
      <c r="A417" s="25"/>
      <c r="B417" s="25"/>
      <c r="C417" s="25"/>
      <c r="D417" s="25"/>
      <c r="E417" s="25"/>
      <c r="F417" s="28" t="s">
        <v>729</v>
      </c>
      <c r="G417" s="29">
        <v>120</v>
      </c>
      <c r="H417" s="31">
        <v>0</v>
      </c>
      <c r="I417" s="30">
        <v>502163</v>
      </c>
      <c r="J417" s="31">
        <v>0</v>
      </c>
      <c r="K417" s="30">
        <v>577684</v>
      </c>
      <c r="L417" s="22">
        <f t="shared" si="135"/>
        <v>15.039140677429444</v>
      </c>
      <c r="M417" s="31">
        <v>0</v>
      </c>
      <c r="N417" s="30">
        <v>747915</v>
      </c>
      <c r="O417" s="22">
        <f t="shared" si="130"/>
        <v>29.467840549504587</v>
      </c>
      <c r="P417" s="31">
        <v>0</v>
      </c>
      <c r="Q417" s="30">
        <v>1062877</v>
      </c>
      <c r="R417" s="22">
        <f t="shared" si="131"/>
        <v>42.112004706417196</v>
      </c>
      <c r="S417" s="31"/>
      <c r="T417" s="31"/>
      <c r="U417" s="23">
        <f t="shared" si="132"/>
        <v>-100</v>
      </c>
      <c r="V417" s="30">
        <v>0</v>
      </c>
      <c r="W417" s="24" t="s">
        <v>1226</v>
      </c>
      <c r="X417" s="30">
        <v>0</v>
      </c>
      <c r="Y417" s="24" t="s">
        <v>1226</v>
      </c>
      <c r="Z417" s="30">
        <v>0</v>
      </c>
      <c r="AA417" s="24" t="str">
        <f t="shared" si="133"/>
        <v>-</v>
      </c>
      <c r="AB417" s="64">
        <f t="shared" si="129"/>
        <v>0</v>
      </c>
      <c r="AC417" s="23" t="str">
        <f t="shared" si="134"/>
        <v>-</v>
      </c>
    </row>
    <row r="418" spans="1:29">
      <c r="A418" s="25"/>
      <c r="B418" s="25"/>
      <c r="C418" s="25"/>
      <c r="D418" s="25"/>
      <c r="E418" s="25"/>
      <c r="F418" s="28" t="s">
        <v>729</v>
      </c>
      <c r="G418" s="29">
        <v>170</v>
      </c>
      <c r="H418" s="31"/>
      <c r="I418" s="31"/>
      <c r="J418" s="31"/>
      <c r="K418" s="31"/>
      <c r="L418" s="22" t="str">
        <f t="shared" si="135"/>
        <v>-</v>
      </c>
      <c r="M418" s="31"/>
      <c r="N418" s="31"/>
      <c r="O418" s="22" t="str">
        <f t="shared" si="130"/>
        <v>-</v>
      </c>
      <c r="P418" s="31"/>
      <c r="Q418" s="31"/>
      <c r="R418" s="22" t="str">
        <f t="shared" si="131"/>
        <v>-</v>
      </c>
      <c r="S418" s="31">
        <v>0</v>
      </c>
      <c r="T418" s="30">
        <v>242201</v>
      </c>
      <c r="U418" s="23" t="str">
        <f t="shared" si="132"/>
        <v>-</v>
      </c>
      <c r="V418" s="30">
        <v>0</v>
      </c>
      <c r="W418" s="24" t="s">
        <v>1226</v>
      </c>
      <c r="X418" s="30">
        <v>0</v>
      </c>
      <c r="Y418" s="24" t="s">
        <v>1226</v>
      </c>
      <c r="Z418" s="30">
        <v>0</v>
      </c>
      <c r="AA418" s="24" t="str">
        <f t="shared" si="133"/>
        <v>-</v>
      </c>
      <c r="AB418" s="64">
        <f t="shared" si="129"/>
        <v>0</v>
      </c>
      <c r="AC418" s="23" t="str">
        <f t="shared" si="134"/>
        <v>-</v>
      </c>
    </row>
    <row r="419" spans="1:29">
      <c r="A419" s="25"/>
      <c r="B419" s="25"/>
      <c r="C419" s="25"/>
      <c r="D419" s="25"/>
      <c r="E419" s="25"/>
      <c r="F419" s="28" t="s">
        <v>730</v>
      </c>
      <c r="G419" s="29">
        <v>120</v>
      </c>
      <c r="H419" s="30">
        <v>200000</v>
      </c>
      <c r="I419" s="30">
        <v>160152</v>
      </c>
      <c r="J419" s="30">
        <v>200000</v>
      </c>
      <c r="K419" s="30">
        <v>445090</v>
      </c>
      <c r="L419" s="22">
        <f t="shared" si="135"/>
        <v>177.91722863279887</v>
      </c>
      <c r="M419" s="30">
        <v>300000</v>
      </c>
      <c r="N419" s="30">
        <v>545004</v>
      </c>
      <c r="O419" s="22">
        <f t="shared" si="130"/>
        <v>22.448044215776576</v>
      </c>
      <c r="P419" s="31">
        <v>0</v>
      </c>
      <c r="Q419" s="30">
        <v>542186</v>
      </c>
      <c r="R419" s="22">
        <f t="shared" si="131"/>
        <v>-0.51706042524457985</v>
      </c>
      <c r="S419" s="31"/>
      <c r="T419" s="31"/>
      <c r="U419" s="23">
        <f t="shared" si="132"/>
        <v>-100</v>
      </c>
      <c r="V419" s="30">
        <v>0</v>
      </c>
      <c r="W419" s="24" t="s">
        <v>1226</v>
      </c>
      <c r="X419" s="30">
        <v>0</v>
      </c>
      <c r="Y419" s="24" t="s">
        <v>1226</v>
      </c>
      <c r="Z419" s="30">
        <v>0</v>
      </c>
      <c r="AA419" s="24" t="str">
        <f t="shared" si="133"/>
        <v>-</v>
      </c>
      <c r="AB419" s="64">
        <f t="shared" si="129"/>
        <v>0</v>
      </c>
      <c r="AC419" s="23" t="str">
        <f t="shared" si="134"/>
        <v>-</v>
      </c>
    </row>
    <row r="420" spans="1:29">
      <c r="A420" s="25"/>
      <c r="B420" s="25"/>
      <c r="C420" s="25"/>
      <c r="D420" s="25"/>
      <c r="E420" s="25"/>
      <c r="F420" s="28" t="s">
        <v>730</v>
      </c>
      <c r="G420" s="29">
        <v>170</v>
      </c>
      <c r="H420" s="31"/>
      <c r="I420" s="31"/>
      <c r="J420" s="31"/>
      <c r="K420" s="31"/>
      <c r="L420" s="22" t="str">
        <f t="shared" si="135"/>
        <v>-</v>
      </c>
      <c r="M420" s="31"/>
      <c r="N420" s="31"/>
      <c r="O420" s="22" t="str">
        <f t="shared" si="130"/>
        <v>-</v>
      </c>
      <c r="P420" s="31"/>
      <c r="Q420" s="31"/>
      <c r="R420" s="22" t="str">
        <f t="shared" si="131"/>
        <v>-</v>
      </c>
      <c r="S420" s="31">
        <v>0</v>
      </c>
      <c r="T420" s="30">
        <v>165483</v>
      </c>
      <c r="U420" s="23" t="str">
        <f t="shared" si="132"/>
        <v>-</v>
      </c>
      <c r="V420" s="94">
        <v>580000</v>
      </c>
      <c r="W420" s="24" t="s">
        <v>1226</v>
      </c>
      <c r="X420" s="30">
        <v>636579.41760000004</v>
      </c>
      <c r="Y420" s="24">
        <v>9.7550720000000126</v>
      </c>
      <c r="Z420" s="30">
        <v>697284.87219220051</v>
      </c>
      <c r="AA420" s="24">
        <f t="shared" si="133"/>
        <v>9.5361950000000206</v>
      </c>
      <c r="AB420" s="64">
        <f t="shared" si="129"/>
        <v>762393.14984827489</v>
      </c>
      <c r="AC420" s="23">
        <f t="shared" si="134"/>
        <v>9.3373999999999882</v>
      </c>
    </row>
    <row r="421" spans="1:29">
      <c r="A421" s="25"/>
      <c r="B421" s="25"/>
      <c r="C421" s="25"/>
      <c r="D421" s="25"/>
      <c r="E421" s="25"/>
      <c r="F421" s="28" t="s">
        <v>731</v>
      </c>
      <c r="G421" s="29">
        <v>133</v>
      </c>
      <c r="H421" s="31">
        <v>0</v>
      </c>
      <c r="I421" s="30">
        <v>47591</v>
      </c>
      <c r="J421" s="31"/>
      <c r="K421" s="31"/>
      <c r="L421" s="22">
        <f t="shared" si="135"/>
        <v>-100</v>
      </c>
      <c r="M421" s="31"/>
      <c r="N421" s="31"/>
      <c r="O421" s="22" t="str">
        <f t="shared" si="130"/>
        <v>-</v>
      </c>
      <c r="P421" s="31"/>
      <c r="Q421" s="31"/>
      <c r="R421" s="22" t="str">
        <f t="shared" si="131"/>
        <v>-</v>
      </c>
      <c r="S421" s="31"/>
      <c r="T421" s="31"/>
      <c r="U421" s="23" t="str">
        <f t="shared" si="132"/>
        <v>-</v>
      </c>
      <c r="V421" s="30">
        <v>0</v>
      </c>
      <c r="W421" s="24" t="s">
        <v>1226</v>
      </c>
      <c r="X421" s="30">
        <v>0</v>
      </c>
      <c r="Y421" s="24" t="s">
        <v>1226</v>
      </c>
      <c r="Z421" s="30">
        <v>0</v>
      </c>
      <c r="AA421" s="24" t="str">
        <f t="shared" si="133"/>
        <v>-</v>
      </c>
      <c r="AB421" s="64">
        <f t="shared" si="129"/>
        <v>0</v>
      </c>
      <c r="AC421" s="23" t="str">
        <f t="shared" si="134"/>
        <v>-</v>
      </c>
    </row>
    <row r="422" spans="1:29">
      <c r="A422" s="25"/>
      <c r="B422" s="25"/>
      <c r="C422" s="25"/>
      <c r="D422" s="25"/>
      <c r="E422" s="25"/>
      <c r="F422" s="28" t="s">
        <v>731</v>
      </c>
      <c r="G422" s="29">
        <v>233</v>
      </c>
      <c r="H422" s="31"/>
      <c r="I422" s="31"/>
      <c r="J422" s="31">
        <v>0</v>
      </c>
      <c r="K422" s="30">
        <v>3934018</v>
      </c>
      <c r="L422" s="22" t="str">
        <f t="shared" si="135"/>
        <v>-</v>
      </c>
      <c r="M422" s="31"/>
      <c r="N422" s="31"/>
      <c r="O422" s="22">
        <f t="shared" si="130"/>
        <v>-100</v>
      </c>
      <c r="P422" s="31"/>
      <c r="Q422" s="31"/>
      <c r="R422" s="22" t="str">
        <f t="shared" si="131"/>
        <v>-</v>
      </c>
      <c r="S422" s="31"/>
      <c r="T422" s="31"/>
      <c r="U422" s="23" t="str">
        <f t="shared" si="132"/>
        <v>-</v>
      </c>
      <c r="V422" s="30">
        <v>0</v>
      </c>
      <c r="W422" s="24" t="s">
        <v>1226</v>
      </c>
      <c r="X422" s="30">
        <v>0</v>
      </c>
      <c r="Y422" s="24" t="s">
        <v>1226</v>
      </c>
      <c r="Z422" s="30">
        <v>0</v>
      </c>
      <c r="AA422" s="24" t="str">
        <f t="shared" si="133"/>
        <v>-</v>
      </c>
      <c r="AB422" s="64">
        <f t="shared" si="129"/>
        <v>0</v>
      </c>
      <c r="AC422" s="23" t="str">
        <f t="shared" si="134"/>
        <v>-</v>
      </c>
    </row>
    <row r="423" spans="1:29">
      <c r="A423" s="25"/>
      <c r="B423" s="25"/>
      <c r="C423" s="25"/>
      <c r="D423" s="25"/>
      <c r="E423" s="25"/>
      <c r="F423" s="28" t="s">
        <v>732</v>
      </c>
      <c r="G423" s="29">
        <v>120</v>
      </c>
      <c r="H423" s="31">
        <v>0</v>
      </c>
      <c r="I423" s="30">
        <v>197502</v>
      </c>
      <c r="J423" s="31">
        <v>0</v>
      </c>
      <c r="K423" s="30">
        <v>13024</v>
      </c>
      <c r="L423" s="22">
        <f t="shared" si="135"/>
        <v>-93.405636398618753</v>
      </c>
      <c r="M423" s="31"/>
      <c r="N423" s="31"/>
      <c r="O423" s="22">
        <f t="shared" si="130"/>
        <v>-100</v>
      </c>
      <c r="P423" s="31"/>
      <c r="Q423" s="31"/>
      <c r="R423" s="22" t="str">
        <f t="shared" si="131"/>
        <v>-</v>
      </c>
      <c r="S423" s="31"/>
      <c r="T423" s="31"/>
      <c r="U423" s="23" t="str">
        <f t="shared" si="132"/>
        <v>-</v>
      </c>
      <c r="V423" s="30">
        <v>0</v>
      </c>
      <c r="W423" s="24" t="s">
        <v>1226</v>
      </c>
      <c r="X423" s="30">
        <v>0</v>
      </c>
      <c r="Y423" s="24" t="s">
        <v>1226</v>
      </c>
      <c r="Z423" s="30">
        <v>0</v>
      </c>
      <c r="AA423" s="24" t="str">
        <f t="shared" si="133"/>
        <v>-</v>
      </c>
      <c r="AB423" s="64">
        <f t="shared" si="129"/>
        <v>0</v>
      </c>
      <c r="AC423" s="23" t="str">
        <f t="shared" si="134"/>
        <v>-</v>
      </c>
    </row>
    <row r="424" spans="1:29">
      <c r="A424" s="25"/>
      <c r="B424" s="25"/>
      <c r="C424" s="25"/>
      <c r="D424" s="25"/>
      <c r="E424" s="25"/>
      <c r="F424" s="28" t="s">
        <v>733</v>
      </c>
      <c r="G424" s="29">
        <v>120</v>
      </c>
      <c r="H424" s="31">
        <v>0</v>
      </c>
      <c r="I424" s="30">
        <v>66405</v>
      </c>
      <c r="J424" s="31">
        <v>0</v>
      </c>
      <c r="K424" s="30">
        <v>25299</v>
      </c>
      <c r="L424" s="22">
        <f t="shared" si="135"/>
        <v>-61.901965213462837</v>
      </c>
      <c r="M424" s="31"/>
      <c r="N424" s="31"/>
      <c r="O424" s="22">
        <f t="shared" si="130"/>
        <v>-100</v>
      </c>
      <c r="P424" s="31"/>
      <c r="Q424" s="31"/>
      <c r="R424" s="22" t="str">
        <f t="shared" si="131"/>
        <v>-</v>
      </c>
      <c r="S424" s="31"/>
      <c r="T424" s="31"/>
      <c r="U424" s="23" t="str">
        <f t="shared" si="132"/>
        <v>-</v>
      </c>
      <c r="V424" s="30">
        <v>0</v>
      </c>
      <c r="W424" s="24" t="s">
        <v>1226</v>
      </c>
      <c r="X424" s="30">
        <v>0</v>
      </c>
      <c r="Y424" s="24" t="s">
        <v>1226</v>
      </c>
      <c r="Z424" s="30">
        <v>0</v>
      </c>
      <c r="AA424" s="24" t="str">
        <f t="shared" si="133"/>
        <v>-</v>
      </c>
      <c r="AB424" s="64">
        <f t="shared" si="129"/>
        <v>0</v>
      </c>
      <c r="AC424" s="23" t="str">
        <f t="shared" si="134"/>
        <v>-</v>
      </c>
    </row>
    <row r="425" spans="1:29">
      <c r="A425" s="25"/>
      <c r="B425" s="25"/>
      <c r="C425" s="25"/>
      <c r="D425" s="25"/>
      <c r="E425" s="25"/>
      <c r="F425" s="28" t="s">
        <v>734</v>
      </c>
      <c r="G425" s="29">
        <v>120</v>
      </c>
      <c r="H425" s="31">
        <v>0</v>
      </c>
      <c r="I425" s="30">
        <v>16389</v>
      </c>
      <c r="J425" s="31">
        <v>0</v>
      </c>
      <c r="K425" s="30">
        <v>31284</v>
      </c>
      <c r="L425" s="22">
        <f t="shared" si="135"/>
        <v>90.884129599121366</v>
      </c>
      <c r="M425" s="31">
        <v>0</v>
      </c>
      <c r="N425" s="30">
        <v>121869</v>
      </c>
      <c r="O425" s="22">
        <f t="shared" si="130"/>
        <v>289.55696202531647</v>
      </c>
      <c r="P425" s="30">
        <v>61257</v>
      </c>
      <c r="Q425" s="30">
        <v>541147</v>
      </c>
      <c r="R425" s="22">
        <f t="shared" si="131"/>
        <v>344.03991170847388</v>
      </c>
      <c r="S425" s="31"/>
      <c r="T425" s="31"/>
      <c r="U425" s="23">
        <f t="shared" si="132"/>
        <v>-100</v>
      </c>
      <c r="V425" s="30">
        <v>0</v>
      </c>
      <c r="W425" s="24" t="s">
        <v>1226</v>
      </c>
      <c r="X425" s="30">
        <v>0</v>
      </c>
      <c r="Y425" s="24" t="s">
        <v>1226</v>
      </c>
      <c r="Z425" s="30">
        <v>0</v>
      </c>
      <c r="AA425" s="24" t="str">
        <f t="shared" si="133"/>
        <v>-</v>
      </c>
      <c r="AB425" s="64">
        <f t="shared" si="129"/>
        <v>0</v>
      </c>
      <c r="AC425" s="23" t="str">
        <f t="shared" si="134"/>
        <v>-</v>
      </c>
    </row>
    <row r="426" spans="1:29">
      <c r="A426" s="25"/>
      <c r="B426" s="25"/>
      <c r="C426" s="25"/>
      <c r="D426" s="25"/>
      <c r="E426" s="25"/>
      <c r="F426" s="28" t="s">
        <v>734</v>
      </c>
      <c r="G426" s="29">
        <v>170</v>
      </c>
      <c r="H426" s="31"/>
      <c r="I426" s="31"/>
      <c r="J426" s="31"/>
      <c r="K426" s="31"/>
      <c r="L426" s="22" t="str">
        <f t="shared" si="135"/>
        <v>-</v>
      </c>
      <c r="M426" s="31"/>
      <c r="N426" s="31"/>
      <c r="O426" s="22" t="str">
        <f t="shared" si="130"/>
        <v>-</v>
      </c>
      <c r="P426" s="31"/>
      <c r="Q426" s="31"/>
      <c r="R426" s="22" t="str">
        <f t="shared" si="131"/>
        <v>-</v>
      </c>
      <c r="S426" s="31">
        <v>0</v>
      </c>
      <c r="T426" s="30">
        <v>250456</v>
      </c>
      <c r="U426" s="23" t="str">
        <f t="shared" si="132"/>
        <v>-</v>
      </c>
      <c r="V426" s="30">
        <v>0</v>
      </c>
      <c r="W426" s="24" t="s">
        <v>1226</v>
      </c>
      <c r="X426" s="30">
        <v>0</v>
      </c>
      <c r="Y426" s="24" t="s">
        <v>1226</v>
      </c>
      <c r="Z426" s="30">
        <v>0</v>
      </c>
      <c r="AA426" s="24" t="str">
        <f t="shared" si="133"/>
        <v>-</v>
      </c>
      <c r="AB426" s="64">
        <f t="shared" si="129"/>
        <v>0</v>
      </c>
      <c r="AC426" s="23" t="str">
        <f t="shared" si="134"/>
        <v>-</v>
      </c>
    </row>
    <row r="427" spans="1:29">
      <c r="A427" s="25"/>
      <c r="B427" s="25"/>
      <c r="C427" s="25"/>
      <c r="D427" s="25"/>
      <c r="E427" s="25"/>
      <c r="F427" s="28" t="s">
        <v>735</v>
      </c>
      <c r="G427" s="29">
        <v>146</v>
      </c>
      <c r="H427" s="31">
        <v>0</v>
      </c>
      <c r="I427" s="30">
        <v>1005</v>
      </c>
      <c r="J427" s="31">
        <v>0</v>
      </c>
      <c r="K427" s="30">
        <v>37110</v>
      </c>
      <c r="L427" s="22">
        <f t="shared" si="135"/>
        <v>3592.5373134328361</v>
      </c>
      <c r="M427" s="31">
        <v>0</v>
      </c>
      <c r="N427" s="30">
        <v>56197</v>
      </c>
      <c r="O427" s="22">
        <f t="shared" si="130"/>
        <v>51.433575855564527</v>
      </c>
      <c r="P427" s="31">
        <v>0</v>
      </c>
      <c r="Q427" s="30">
        <v>56831</v>
      </c>
      <c r="R427" s="22">
        <f t="shared" si="131"/>
        <v>1.1281741018203775</v>
      </c>
      <c r="S427" s="31">
        <v>0</v>
      </c>
      <c r="T427" s="30">
        <v>3947</v>
      </c>
      <c r="U427" s="23">
        <f t="shared" si="132"/>
        <v>-100</v>
      </c>
      <c r="V427" s="30">
        <v>0</v>
      </c>
      <c r="W427" s="24" t="s">
        <v>1226</v>
      </c>
      <c r="X427" s="30">
        <v>0</v>
      </c>
      <c r="Y427" s="24" t="s">
        <v>1226</v>
      </c>
      <c r="Z427" s="30">
        <v>0</v>
      </c>
      <c r="AA427" s="24" t="str">
        <f t="shared" si="133"/>
        <v>-</v>
      </c>
      <c r="AB427" s="64">
        <f t="shared" si="129"/>
        <v>0</v>
      </c>
      <c r="AC427" s="23" t="str">
        <f t="shared" si="134"/>
        <v>-</v>
      </c>
    </row>
    <row r="428" spans="1:29">
      <c r="A428" s="25"/>
      <c r="B428" s="25"/>
      <c r="C428" s="25"/>
      <c r="D428" s="25"/>
      <c r="E428" s="25"/>
      <c r="F428" s="28" t="s">
        <v>736</v>
      </c>
      <c r="G428" s="29">
        <v>147</v>
      </c>
      <c r="H428" s="31"/>
      <c r="I428" s="31"/>
      <c r="J428" s="31">
        <v>0</v>
      </c>
      <c r="K428" s="31">
        <v>427</v>
      </c>
      <c r="L428" s="22" t="str">
        <f t="shared" si="135"/>
        <v>-</v>
      </c>
      <c r="M428" s="30">
        <v>1504</v>
      </c>
      <c r="N428" s="30">
        <v>1503</v>
      </c>
      <c r="O428" s="22">
        <f t="shared" si="130"/>
        <v>251.99063231850118</v>
      </c>
      <c r="P428" s="31">
        <v>0</v>
      </c>
      <c r="Q428" s="30">
        <v>26243</v>
      </c>
      <c r="R428" s="22">
        <f t="shared" si="131"/>
        <v>1646.0412508316701</v>
      </c>
      <c r="S428" s="31">
        <v>0</v>
      </c>
      <c r="T428" s="30">
        <v>6985</v>
      </c>
      <c r="U428" s="23">
        <f t="shared" si="132"/>
        <v>-100</v>
      </c>
      <c r="V428" s="30">
        <v>0</v>
      </c>
      <c r="W428" s="24" t="s">
        <v>1226</v>
      </c>
      <c r="X428" s="30">
        <v>0</v>
      </c>
      <c r="Y428" s="24" t="s">
        <v>1226</v>
      </c>
      <c r="Z428" s="30">
        <v>0</v>
      </c>
      <c r="AA428" s="24" t="str">
        <f t="shared" si="133"/>
        <v>-</v>
      </c>
      <c r="AB428" s="64">
        <f t="shared" si="129"/>
        <v>0</v>
      </c>
      <c r="AC428" s="23" t="str">
        <f t="shared" si="134"/>
        <v>-</v>
      </c>
    </row>
    <row r="429" spans="1:29">
      <c r="A429" s="25"/>
      <c r="B429" s="25"/>
      <c r="C429" s="25"/>
      <c r="D429" s="25"/>
      <c r="E429" s="25"/>
      <c r="F429" s="28" t="s">
        <v>737</v>
      </c>
      <c r="G429" s="29">
        <v>100</v>
      </c>
      <c r="H429" s="31"/>
      <c r="I429" s="31"/>
      <c r="J429" s="31"/>
      <c r="K429" s="31"/>
      <c r="L429" s="22" t="str">
        <f t="shared" si="135"/>
        <v>-</v>
      </c>
      <c r="M429" s="31"/>
      <c r="N429" s="31"/>
      <c r="O429" s="22" t="str">
        <f t="shared" si="130"/>
        <v>-</v>
      </c>
      <c r="P429" s="31">
        <v>0</v>
      </c>
      <c r="Q429" s="30">
        <v>2008702</v>
      </c>
      <c r="R429" s="22" t="str">
        <f t="shared" si="131"/>
        <v>-</v>
      </c>
      <c r="S429" s="31">
        <v>0</v>
      </c>
      <c r="T429" s="30">
        <v>660504</v>
      </c>
      <c r="U429" s="23">
        <f t="shared" si="132"/>
        <v>-100</v>
      </c>
      <c r="V429" s="30">
        <v>0</v>
      </c>
      <c r="W429" s="24" t="s">
        <v>1226</v>
      </c>
      <c r="X429" s="30">
        <v>0</v>
      </c>
      <c r="Y429" s="24" t="s">
        <v>1226</v>
      </c>
      <c r="Z429" s="30">
        <v>0</v>
      </c>
      <c r="AA429" s="24" t="str">
        <f t="shared" si="133"/>
        <v>-</v>
      </c>
      <c r="AB429" s="64">
        <f t="shared" si="129"/>
        <v>0</v>
      </c>
      <c r="AC429" s="23" t="str">
        <f t="shared" si="134"/>
        <v>-</v>
      </c>
    </row>
    <row r="430" spans="1:29">
      <c r="A430" s="25"/>
      <c r="B430" s="25"/>
      <c r="C430" s="25"/>
      <c r="D430" s="25"/>
      <c r="E430" s="25"/>
      <c r="F430" s="28" t="s">
        <v>737</v>
      </c>
      <c r="G430" s="29">
        <v>121</v>
      </c>
      <c r="H430" s="30">
        <v>956687</v>
      </c>
      <c r="I430" s="30">
        <v>9650637</v>
      </c>
      <c r="J430" s="30">
        <v>2904827</v>
      </c>
      <c r="K430" s="30">
        <v>14315458</v>
      </c>
      <c r="L430" s="22">
        <f t="shared" si="135"/>
        <v>48.33692325180192</v>
      </c>
      <c r="M430" s="30">
        <v>1768492</v>
      </c>
      <c r="N430" s="30">
        <v>18050702</v>
      </c>
      <c r="O430" s="22">
        <f t="shared" si="130"/>
        <v>26.092382094935431</v>
      </c>
      <c r="P430" s="30">
        <v>6146526</v>
      </c>
      <c r="Q430" s="30">
        <v>15593014</v>
      </c>
      <c r="R430" s="22">
        <f t="shared" si="131"/>
        <v>-13.615470467575165</v>
      </c>
      <c r="S430" s="30">
        <v>12329</v>
      </c>
      <c r="T430" s="30">
        <v>2898488</v>
      </c>
      <c r="U430" s="23">
        <f t="shared" si="132"/>
        <v>-99.920932540687772</v>
      </c>
      <c r="V430" s="94">
        <v>0</v>
      </c>
      <c r="W430" s="24">
        <v>-100</v>
      </c>
      <c r="X430" s="30">
        <v>0</v>
      </c>
      <c r="Y430" s="24" t="s">
        <v>1226</v>
      </c>
      <c r="Z430" s="30">
        <v>0</v>
      </c>
      <c r="AA430" s="24" t="str">
        <f t="shared" si="133"/>
        <v>-</v>
      </c>
      <c r="AB430" s="64">
        <f t="shared" si="129"/>
        <v>0</v>
      </c>
      <c r="AC430" s="23" t="str">
        <f t="shared" si="134"/>
        <v>-</v>
      </c>
    </row>
    <row r="431" spans="1:29">
      <c r="A431" s="25"/>
      <c r="B431" s="25"/>
      <c r="C431" s="25"/>
      <c r="D431" s="25"/>
      <c r="E431" s="25"/>
      <c r="F431" s="28" t="s">
        <v>737</v>
      </c>
      <c r="G431" s="29">
        <v>131</v>
      </c>
      <c r="H431" s="31"/>
      <c r="I431" s="31"/>
      <c r="J431" s="31"/>
      <c r="K431" s="31"/>
      <c r="L431" s="22" t="str">
        <f t="shared" si="135"/>
        <v>-</v>
      </c>
      <c r="M431" s="31"/>
      <c r="N431" s="31"/>
      <c r="O431" s="22" t="str">
        <f t="shared" si="130"/>
        <v>-</v>
      </c>
      <c r="P431" s="30">
        <v>6500000</v>
      </c>
      <c r="Q431" s="31">
        <v>0</v>
      </c>
      <c r="R431" s="22" t="str">
        <f t="shared" si="131"/>
        <v>-</v>
      </c>
      <c r="S431" s="31"/>
      <c r="T431" s="31"/>
      <c r="U431" s="23" t="str">
        <f t="shared" si="132"/>
        <v>-</v>
      </c>
      <c r="V431" s="30">
        <v>0</v>
      </c>
      <c r="W431" s="24" t="s">
        <v>1226</v>
      </c>
      <c r="X431" s="30">
        <v>0</v>
      </c>
      <c r="Y431" s="24" t="s">
        <v>1226</v>
      </c>
      <c r="Z431" s="30">
        <v>0</v>
      </c>
      <c r="AA431" s="24" t="str">
        <f t="shared" si="133"/>
        <v>-</v>
      </c>
      <c r="AB431" s="64">
        <f t="shared" si="129"/>
        <v>0</v>
      </c>
      <c r="AC431" s="23" t="str">
        <f t="shared" si="134"/>
        <v>-</v>
      </c>
    </row>
    <row r="432" spans="1:29">
      <c r="A432" s="25"/>
      <c r="B432" s="25"/>
      <c r="C432" s="25"/>
      <c r="D432" s="25"/>
      <c r="E432" s="25"/>
      <c r="F432" s="28" t="s">
        <v>737</v>
      </c>
      <c r="G432" s="29">
        <v>132</v>
      </c>
      <c r="H432" s="31"/>
      <c r="I432" s="31"/>
      <c r="J432" s="30">
        <v>5441694</v>
      </c>
      <c r="K432" s="31">
        <v>0</v>
      </c>
      <c r="L432" s="22" t="str">
        <f t="shared" si="135"/>
        <v>-</v>
      </c>
      <c r="M432" s="30">
        <v>300748</v>
      </c>
      <c r="N432" s="31">
        <v>0</v>
      </c>
      <c r="O432" s="22" t="str">
        <f t="shared" si="130"/>
        <v>-</v>
      </c>
      <c r="P432" s="31"/>
      <c r="Q432" s="31"/>
      <c r="R432" s="22" t="str">
        <f t="shared" si="131"/>
        <v>-</v>
      </c>
      <c r="S432" s="31"/>
      <c r="T432" s="31"/>
      <c r="U432" s="23" t="str">
        <f t="shared" si="132"/>
        <v>-</v>
      </c>
      <c r="V432" s="30">
        <v>0</v>
      </c>
      <c r="W432" s="24" t="s">
        <v>1226</v>
      </c>
      <c r="X432" s="30">
        <v>0</v>
      </c>
      <c r="Y432" s="24" t="s">
        <v>1226</v>
      </c>
      <c r="Z432" s="30">
        <v>0</v>
      </c>
      <c r="AA432" s="24" t="str">
        <f t="shared" si="133"/>
        <v>-</v>
      </c>
      <c r="AB432" s="64">
        <f t="shared" si="129"/>
        <v>0</v>
      </c>
      <c r="AC432" s="23" t="str">
        <f t="shared" si="134"/>
        <v>-</v>
      </c>
    </row>
    <row r="433" spans="1:29">
      <c r="A433" s="25"/>
      <c r="B433" s="25"/>
      <c r="C433" s="25"/>
      <c r="D433" s="25"/>
      <c r="E433" s="25"/>
      <c r="F433" s="28" t="s">
        <v>737</v>
      </c>
      <c r="G433" s="29">
        <v>221</v>
      </c>
      <c r="H433" s="30">
        <v>1095603</v>
      </c>
      <c r="I433" s="30">
        <v>2828773</v>
      </c>
      <c r="J433" s="30">
        <v>2223476</v>
      </c>
      <c r="K433" s="30">
        <v>3791340</v>
      </c>
      <c r="L433" s="22">
        <f t="shared" si="135"/>
        <v>34.027721559842377</v>
      </c>
      <c r="M433" s="30">
        <v>2912</v>
      </c>
      <c r="N433" s="30">
        <v>4263625</v>
      </c>
      <c r="O433" s="22">
        <f t="shared" si="130"/>
        <v>12.456941345276348</v>
      </c>
      <c r="P433" s="30">
        <v>70000</v>
      </c>
      <c r="Q433" s="30">
        <v>4382994</v>
      </c>
      <c r="R433" s="22">
        <f t="shared" si="131"/>
        <v>2.7997068222463213</v>
      </c>
      <c r="S433" s="30">
        <v>143000</v>
      </c>
      <c r="T433" s="30">
        <v>738968</v>
      </c>
      <c r="U433" s="23">
        <f t="shared" si="132"/>
        <v>-96.737390012397924</v>
      </c>
      <c r="V433" s="94">
        <v>0</v>
      </c>
      <c r="W433" s="24">
        <v>-100</v>
      </c>
      <c r="X433" s="30">
        <v>0</v>
      </c>
      <c r="Y433" s="24" t="s">
        <v>1226</v>
      </c>
      <c r="Z433" s="30">
        <v>0</v>
      </c>
      <c r="AA433" s="24" t="str">
        <f t="shared" si="133"/>
        <v>-</v>
      </c>
      <c r="AB433" s="64">
        <f t="shared" si="129"/>
        <v>0</v>
      </c>
      <c r="AC433" s="23" t="str">
        <f t="shared" si="134"/>
        <v>-</v>
      </c>
    </row>
    <row r="434" spans="1:29">
      <c r="A434" s="25"/>
      <c r="B434" s="25"/>
      <c r="C434" s="25"/>
      <c r="D434" s="25"/>
      <c r="E434" s="25"/>
      <c r="F434" s="28" t="s">
        <v>737</v>
      </c>
      <c r="G434" s="29">
        <v>232</v>
      </c>
      <c r="H434" s="31">
        <v>0</v>
      </c>
      <c r="I434" s="30">
        <v>68062</v>
      </c>
      <c r="J434" s="31">
        <v>0</v>
      </c>
      <c r="K434" s="30">
        <v>29573</v>
      </c>
      <c r="L434" s="22">
        <f t="shared" si="135"/>
        <v>-56.549910375833804</v>
      </c>
      <c r="M434" s="31">
        <v>0</v>
      </c>
      <c r="N434" s="30">
        <v>5043</v>
      </c>
      <c r="O434" s="22">
        <f t="shared" si="130"/>
        <v>-82.947282994623478</v>
      </c>
      <c r="P434" s="31"/>
      <c r="Q434" s="31"/>
      <c r="R434" s="22">
        <f t="shared" si="131"/>
        <v>-100</v>
      </c>
      <c r="S434" s="31"/>
      <c r="T434" s="31"/>
      <c r="U434" s="23" t="str">
        <f t="shared" si="132"/>
        <v>-</v>
      </c>
      <c r="V434" s="30">
        <v>0</v>
      </c>
      <c r="W434" s="24" t="s">
        <v>1226</v>
      </c>
      <c r="X434" s="30">
        <v>0</v>
      </c>
      <c r="Y434" s="24" t="s">
        <v>1226</v>
      </c>
      <c r="Z434" s="30">
        <v>0</v>
      </c>
      <c r="AA434" s="24" t="str">
        <f t="shared" si="133"/>
        <v>-</v>
      </c>
      <c r="AB434" s="64">
        <f t="shared" si="129"/>
        <v>0</v>
      </c>
      <c r="AC434" s="23" t="str">
        <f t="shared" si="134"/>
        <v>-</v>
      </c>
    </row>
    <row r="435" spans="1:29">
      <c r="A435" s="25"/>
      <c r="B435" s="25"/>
      <c r="C435" s="25"/>
      <c r="D435" s="25"/>
      <c r="E435" s="25"/>
      <c r="F435" s="28" t="s">
        <v>737</v>
      </c>
      <c r="G435" s="29">
        <v>421</v>
      </c>
      <c r="H435" s="31"/>
      <c r="I435" s="31"/>
      <c r="J435" s="31"/>
      <c r="K435" s="31"/>
      <c r="L435" s="22" t="str">
        <f t="shared" si="135"/>
        <v>-</v>
      </c>
      <c r="M435" s="31"/>
      <c r="N435" s="31"/>
      <c r="O435" s="22" t="str">
        <f t="shared" si="130"/>
        <v>-</v>
      </c>
      <c r="P435" s="31">
        <v>0</v>
      </c>
      <c r="Q435" s="30">
        <v>-7391</v>
      </c>
      <c r="R435" s="22" t="str">
        <f t="shared" si="131"/>
        <v>-</v>
      </c>
      <c r="S435" s="31"/>
      <c r="T435" s="31"/>
      <c r="U435" s="23">
        <f t="shared" si="132"/>
        <v>-100</v>
      </c>
      <c r="V435" s="30">
        <v>0</v>
      </c>
      <c r="W435" s="24" t="s">
        <v>1226</v>
      </c>
      <c r="X435" s="30">
        <v>0</v>
      </c>
      <c r="Y435" s="24" t="s">
        <v>1226</v>
      </c>
      <c r="Z435" s="30">
        <v>0</v>
      </c>
      <c r="AA435" s="24" t="str">
        <f t="shared" si="133"/>
        <v>-</v>
      </c>
      <c r="AB435" s="64">
        <f t="shared" si="129"/>
        <v>0</v>
      </c>
      <c r="AC435" s="23" t="str">
        <f t="shared" si="134"/>
        <v>-</v>
      </c>
    </row>
    <row r="436" spans="1:29">
      <c r="A436" s="25"/>
      <c r="B436" s="25"/>
      <c r="C436" s="25"/>
      <c r="D436" s="25"/>
      <c r="E436" s="25"/>
      <c r="F436" s="28" t="s">
        <v>738</v>
      </c>
      <c r="G436" s="29">
        <v>120</v>
      </c>
      <c r="H436" s="30">
        <v>360000</v>
      </c>
      <c r="I436" s="30">
        <v>760093</v>
      </c>
      <c r="J436" s="30">
        <v>484000</v>
      </c>
      <c r="K436" s="30">
        <v>798022</v>
      </c>
      <c r="L436" s="22">
        <f t="shared" si="135"/>
        <v>4.9900472705313632</v>
      </c>
      <c r="M436" s="30">
        <v>954782</v>
      </c>
      <c r="N436" s="30">
        <v>808653</v>
      </c>
      <c r="O436" s="22">
        <f t="shared" si="130"/>
        <v>1.3321687873266654</v>
      </c>
      <c r="P436" s="30">
        <v>484000</v>
      </c>
      <c r="Q436" s="30">
        <v>1033351</v>
      </c>
      <c r="R436" s="22">
        <f t="shared" si="131"/>
        <v>27.786702083588381</v>
      </c>
      <c r="S436" s="31"/>
      <c r="T436" s="31"/>
      <c r="U436" s="23">
        <f t="shared" si="132"/>
        <v>-100</v>
      </c>
      <c r="V436" s="30">
        <v>0</v>
      </c>
      <c r="W436" s="24" t="s">
        <v>1226</v>
      </c>
      <c r="X436" s="30">
        <v>0</v>
      </c>
      <c r="Y436" s="24" t="s">
        <v>1226</v>
      </c>
      <c r="Z436" s="30">
        <v>0</v>
      </c>
      <c r="AA436" s="24" t="str">
        <f t="shared" si="133"/>
        <v>-</v>
      </c>
      <c r="AB436" s="64">
        <f t="shared" si="129"/>
        <v>0</v>
      </c>
      <c r="AC436" s="23" t="str">
        <f t="shared" si="134"/>
        <v>-</v>
      </c>
    </row>
    <row r="437" spans="1:29">
      <c r="A437" s="25"/>
      <c r="B437" s="25"/>
      <c r="C437" s="25"/>
      <c r="D437" s="25"/>
      <c r="E437" s="25"/>
      <c r="F437" s="28" t="s">
        <v>738</v>
      </c>
      <c r="G437" s="29">
        <v>170</v>
      </c>
      <c r="H437" s="31"/>
      <c r="I437" s="31"/>
      <c r="J437" s="31"/>
      <c r="K437" s="31"/>
      <c r="L437" s="22" t="str">
        <f t="shared" si="135"/>
        <v>-</v>
      </c>
      <c r="M437" s="31"/>
      <c r="N437" s="31"/>
      <c r="O437" s="22" t="str">
        <f t="shared" si="130"/>
        <v>-</v>
      </c>
      <c r="P437" s="31"/>
      <c r="Q437" s="31"/>
      <c r="R437" s="22" t="str">
        <f t="shared" si="131"/>
        <v>-</v>
      </c>
      <c r="S437" s="30">
        <v>800000</v>
      </c>
      <c r="T437" s="30">
        <v>272311</v>
      </c>
      <c r="U437" s="23" t="str">
        <f t="shared" si="132"/>
        <v>-</v>
      </c>
      <c r="V437" s="94">
        <v>900000</v>
      </c>
      <c r="W437" s="24">
        <v>12.5</v>
      </c>
      <c r="X437" s="30">
        <v>987795.64799999993</v>
      </c>
      <c r="Y437" s="24">
        <v>9.7550719999999842</v>
      </c>
      <c r="Z437" s="30">
        <v>1081993.7671947938</v>
      </c>
      <c r="AA437" s="24">
        <f t="shared" si="133"/>
        <v>9.5361950000000206</v>
      </c>
      <c r="AB437" s="64">
        <f t="shared" si="129"/>
        <v>1183023.8532128404</v>
      </c>
      <c r="AC437" s="23">
        <f t="shared" si="134"/>
        <v>9.3373999999999882</v>
      </c>
    </row>
    <row r="438" spans="1:29">
      <c r="A438" s="25"/>
      <c r="B438" s="25"/>
      <c r="C438" s="25"/>
      <c r="D438" s="25"/>
      <c r="E438" s="25"/>
      <c r="F438" s="28" t="s">
        <v>739</v>
      </c>
      <c r="G438" s="29">
        <v>121</v>
      </c>
      <c r="H438" s="30">
        <v>411870</v>
      </c>
      <c r="I438" s="31">
        <v>0</v>
      </c>
      <c r="J438" s="31"/>
      <c r="K438" s="31"/>
      <c r="L438" s="22" t="str">
        <f t="shared" si="135"/>
        <v>-</v>
      </c>
      <c r="M438" s="31">
        <v>0</v>
      </c>
      <c r="N438" s="31"/>
      <c r="O438" s="22" t="str">
        <f t="shared" si="130"/>
        <v>-</v>
      </c>
      <c r="P438" s="31"/>
      <c r="Q438" s="31"/>
      <c r="R438" s="22" t="str">
        <f t="shared" si="131"/>
        <v>-</v>
      </c>
      <c r="S438" s="31"/>
      <c r="T438" s="31"/>
      <c r="U438" s="23" t="str">
        <f t="shared" si="132"/>
        <v>-</v>
      </c>
      <c r="V438" s="30">
        <v>0</v>
      </c>
      <c r="W438" s="24" t="s">
        <v>1226</v>
      </c>
      <c r="X438" s="30">
        <v>0</v>
      </c>
      <c r="Y438" s="24" t="s">
        <v>1226</v>
      </c>
      <c r="Z438" s="30">
        <v>0</v>
      </c>
      <c r="AA438" s="24" t="str">
        <f t="shared" si="133"/>
        <v>-</v>
      </c>
      <c r="AB438" s="64">
        <f t="shared" si="129"/>
        <v>0</v>
      </c>
      <c r="AC438" s="23" t="str">
        <f t="shared" si="134"/>
        <v>-</v>
      </c>
    </row>
    <row r="439" spans="1:29">
      <c r="A439" s="25"/>
      <c r="B439" s="25"/>
      <c r="C439" s="25"/>
      <c r="D439" s="25"/>
      <c r="E439" s="25"/>
      <c r="F439" s="28" t="s">
        <v>740</v>
      </c>
      <c r="G439" s="29">
        <v>120</v>
      </c>
      <c r="H439" s="30">
        <v>56794</v>
      </c>
      <c r="I439" s="30">
        <v>266290</v>
      </c>
      <c r="J439" s="30">
        <v>122773</v>
      </c>
      <c r="K439" s="30">
        <v>280774</v>
      </c>
      <c r="L439" s="22">
        <f t="shared" si="135"/>
        <v>5.4391828457696505</v>
      </c>
      <c r="M439" s="30">
        <v>216267</v>
      </c>
      <c r="N439" s="30">
        <v>356144</v>
      </c>
      <c r="O439" s="22">
        <f t="shared" si="130"/>
        <v>26.843653614650933</v>
      </c>
      <c r="P439" s="31">
        <v>0</v>
      </c>
      <c r="Q439" s="30">
        <v>820033</v>
      </c>
      <c r="R439" s="22">
        <f t="shared" si="131"/>
        <v>130.25321218383573</v>
      </c>
      <c r="S439" s="31"/>
      <c r="T439" s="31"/>
      <c r="U439" s="23">
        <f t="shared" si="132"/>
        <v>-100</v>
      </c>
      <c r="V439" s="30">
        <v>0</v>
      </c>
      <c r="W439" s="24" t="s">
        <v>1226</v>
      </c>
      <c r="X439" s="30">
        <v>0</v>
      </c>
      <c r="Y439" s="24" t="s">
        <v>1226</v>
      </c>
      <c r="Z439" s="30">
        <v>0</v>
      </c>
      <c r="AA439" s="24" t="str">
        <f t="shared" si="133"/>
        <v>-</v>
      </c>
      <c r="AB439" s="64">
        <f t="shared" si="129"/>
        <v>0</v>
      </c>
      <c r="AC439" s="23" t="str">
        <f t="shared" si="134"/>
        <v>-</v>
      </c>
    </row>
    <row r="440" spans="1:29">
      <c r="A440" s="25"/>
      <c r="B440" s="25"/>
      <c r="C440" s="25"/>
      <c r="D440" s="25"/>
      <c r="E440" s="25"/>
      <c r="F440" s="28" t="s">
        <v>740</v>
      </c>
      <c r="G440" s="29">
        <v>170</v>
      </c>
      <c r="H440" s="31"/>
      <c r="I440" s="31"/>
      <c r="J440" s="31"/>
      <c r="K440" s="31"/>
      <c r="L440" s="22" t="str">
        <f t="shared" si="135"/>
        <v>-</v>
      </c>
      <c r="M440" s="31"/>
      <c r="N440" s="31"/>
      <c r="O440" s="22" t="str">
        <f t="shared" si="130"/>
        <v>-</v>
      </c>
      <c r="P440" s="31"/>
      <c r="Q440" s="31"/>
      <c r="R440" s="22" t="str">
        <f t="shared" si="131"/>
        <v>-</v>
      </c>
      <c r="S440" s="31">
        <v>0</v>
      </c>
      <c r="T440" s="30">
        <v>203228</v>
      </c>
      <c r="U440" s="23" t="str">
        <f t="shared" si="132"/>
        <v>-</v>
      </c>
      <c r="V440" s="94">
        <v>330000</v>
      </c>
      <c r="W440" s="24" t="s">
        <v>1226</v>
      </c>
      <c r="X440" s="30">
        <v>362191.73759999993</v>
      </c>
      <c r="Y440" s="24">
        <v>9.7550719999999842</v>
      </c>
      <c r="Z440" s="30">
        <v>396731.0479714243</v>
      </c>
      <c r="AA440" s="24">
        <f t="shared" si="133"/>
        <v>9.5361950000000064</v>
      </c>
      <c r="AB440" s="64">
        <f t="shared" si="129"/>
        <v>433775.41284470807</v>
      </c>
      <c r="AC440" s="23">
        <f t="shared" si="134"/>
        <v>9.3374000000000024</v>
      </c>
    </row>
    <row r="441" spans="1:29">
      <c r="A441" s="25"/>
      <c r="B441" s="25"/>
      <c r="C441" s="25"/>
      <c r="D441" s="25"/>
      <c r="E441" s="25"/>
      <c r="F441" s="28" t="s">
        <v>741</v>
      </c>
      <c r="G441" s="29">
        <v>120</v>
      </c>
      <c r="H441" s="31">
        <v>0</v>
      </c>
      <c r="I441" s="30">
        <v>4156</v>
      </c>
      <c r="J441" s="31">
        <v>0</v>
      </c>
      <c r="K441" s="30">
        <v>8405</v>
      </c>
      <c r="L441" s="22">
        <f t="shared" si="135"/>
        <v>102.23772858517805</v>
      </c>
      <c r="M441" s="31">
        <v>0</v>
      </c>
      <c r="N441" s="30">
        <v>27778</v>
      </c>
      <c r="O441" s="22">
        <f t="shared" si="130"/>
        <v>230.493753718025</v>
      </c>
      <c r="P441" s="31">
        <v>0</v>
      </c>
      <c r="Q441" s="30">
        <v>124295</v>
      </c>
      <c r="R441" s="22">
        <f t="shared" si="131"/>
        <v>347.45842033263739</v>
      </c>
      <c r="S441" s="31"/>
      <c r="T441" s="31"/>
      <c r="U441" s="23">
        <f t="shared" si="132"/>
        <v>-100</v>
      </c>
      <c r="V441" s="30">
        <v>0</v>
      </c>
      <c r="W441" s="24" t="s">
        <v>1226</v>
      </c>
      <c r="X441" s="30">
        <v>0</v>
      </c>
      <c r="Y441" s="24" t="s">
        <v>1226</v>
      </c>
      <c r="Z441" s="30">
        <v>0</v>
      </c>
      <c r="AA441" s="24" t="str">
        <f t="shared" si="133"/>
        <v>-</v>
      </c>
      <c r="AB441" s="64">
        <f t="shared" si="129"/>
        <v>0</v>
      </c>
      <c r="AC441" s="23" t="str">
        <f t="shared" si="134"/>
        <v>-</v>
      </c>
    </row>
    <row r="442" spans="1:29">
      <c r="A442" s="25"/>
      <c r="B442" s="25"/>
      <c r="C442" s="25"/>
      <c r="D442" s="25"/>
      <c r="E442" s="25"/>
      <c r="F442" s="28" t="s">
        <v>741</v>
      </c>
      <c r="G442" s="29">
        <v>170</v>
      </c>
      <c r="H442" s="31"/>
      <c r="I442" s="31"/>
      <c r="J442" s="31"/>
      <c r="K442" s="31"/>
      <c r="L442" s="22" t="str">
        <f t="shared" si="135"/>
        <v>-</v>
      </c>
      <c r="M442" s="31"/>
      <c r="N442" s="31"/>
      <c r="O442" s="22" t="str">
        <f t="shared" si="130"/>
        <v>-</v>
      </c>
      <c r="P442" s="31"/>
      <c r="Q442" s="31"/>
      <c r="R442" s="22" t="str">
        <f t="shared" si="131"/>
        <v>-</v>
      </c>
      <c r="S442" s="31">
        <v>0</v>
      </c>
      <c r="T442" s="30">
        <v>41805</v>
      </c>
      <c r="U442" s="23" t="str">
        <f t="shared" si="132"/>
        <v>-</v>
      </c>
      <c r="V442" s="94">
        <v>100000</v>
      </c>
      <c r="W442" s="24" t="s">
        <v>1226</v>
      </c>
      <c r="X442" s="30">
        <v>109755.07199999999</v>
      </c>
      <c r="Y442" s="24">
        <v>9.7550719999999842</v>
      </c>
      <c r="Z442" s="30">
        <v>120221.5296883104</v>
      </c>
      <c r="AA442" s="24">
        <f t="shared" si="133"/>
        <v>9.5361950000000206</v>
      </c>
      <c r="AB442" s="64">
        <f t="shared" si="129"/>
        <v>131447.09480142669</v>
      </c>
      <c r="AC442" s="23">
        <f t="shared" si="134"/>
        <v>9.3373999999999882</v>
      </c>
    </row>
    <row r="443" spans="1:29">
      <c r="A443" s="25"/>
      <c r="B443" s="25"/>
      <c r="C443" s="25"/>
      <c r="D443" s="25"/>
      <c r="E443" s="25"/>
      <c r="F443" s="28" t="s">
        <v>742</v>
      </c>
      <c r="G443" s="29">
        <v>106</v>
      </c>
      <c r="H443" s="30">
        <v>80000</v>
      </c>
      <c r="I443" s="30">
        <v>5542846</v>
      </c>
      <c r="J443" s="31"/>
      <c r="K443" s="31"/>
      <c r="L443" s="22">
        <f t="shared" si="135"/>
        <v>-100</v>
      </c>
      <c r="M443" s="31"/>
      <c r="N443" s="31"/>
      <c r="O443" s="22" t="str">
        <f t="shared" si="130"/>
        <v>-</v>
      </c>
      <c r="P443" s="31"/>
      <c r="Q443" s="31"/>
      <c r="R443" s="22" t="str">
        <f t="shared" si="131"/>
        <v>-</v>
      </c>
      <c r="S443" s="31"/>
      <c r="T443" s="31"/>
      <c r="U443" s="23" t="str">
        <f t="shared" si="132"/>
        <v>-</v>
      </c>
      <c r="V443" s="30">
        <v>0</v>
      </c>
      <c r="W443" s="24" t="s">
        <v>1226</v>
      </c>
      <c r="X443" s="30">
        <v>0</v>
      </c>
      <c r="Y443" s="24" t="s">
        <v>1226</v>
      </c>
      <c r="Z443" s="30">
        <v>0</v>
      </c>
      <c r="AA443" s="24" t="str">
        <f t="shared" si="133"/>
        <v>-</v>
      </c>
      <c r="AB443" s="64">
        <f t="shared" si="129"/>
        <v>0</v>
      </c>
      <c r="AC443" s="23" t="str">
        <f t="shared" si="134"/>
        <v>-</v>
      </c>
    </row>
    <row r="444" spans="1:29">
      <c r="A444" s="25"/>
      <c r="B444" s="25"/>
      <c r="C444" s="25"/>
      <c r="D444" s="25"/>
      <c r="E444" s="25"/>
      <c r="F444" s="28" t="s">
        <v>743</v>
      </c>
      <c r="G444" s="29">
        <v>120</v>
      </c>
      <c r="H444" s="31">
        <v>0</v>
      </c>
      <c r="I444" s="30">
        <v>13952</v>
      </c>
      <c r="J444" s="31">
        <v>0</v>
      </c>
      <c r="K444" s="30">
        <v>25422</v>
      </c>
      <c r="L444" s="22">
        <f t="shared" si="135"/>
        <v>82.210435779816493</v>
      </c>
      <c r="M444" s="31">
        <v>0</v>
      </c>
      <c r="N444" s="30">
        <v>52382</v>
      </c>
      <c r="O444" s="22">
        <f t="shared" si="130"/>
        <v>106.04987805837465</v>
      </c>
      <c r="P444" s="31">
        <v>0</v>
      </c>
      <c r="Q444" s="30">
        <v>31471</v>
      </c>
      <c r="R444" s="22">
        <f t="shared" si="131"/>
        <v>-39.920201595968088</v>
      </c>
      <c r="S444" s="31"/>
      <c r="T444" s="31"/>
      <c r="U444" s="23">
        <f t="shared" si="132"/>
        <v>-100</v>
      </c>
      <c r="V444" s="30">
        <v>0</v>
      </c>
      <c r="W444" s="24" t="s">
        <v>1226</v>
      </c>
      <c r="X444" s="30">
        <v>0</v>
      </c>
      <c r="Y444" s="24" t="s">
        <v>1226</v>
      </c>
      <c r="Z444" s="30">
        <v>0</v>
      </c>
      <c r="AA444" s="24" t="str">
        <f t="shared" si="133"/>
        <v>-</v>
      </c>
      <c r="AB444" s="64">
        <f t="shared" si="129"/>
        <v>0</v>
      </c>
      <c r="AC444" s="23" t="str">
        <f t="shared" si="134"/>
        <v>-</v>
      </c>
    </row>
    <row r="445" spans="1:29">
      <c r="A445" s="25"/>
      <c r="B445" s="25"/>
      <c r="C445" s="25"/>
      <c r="D445" s="25"/>
      <c r="E445" s="25"/>
      <c r="F445" s="28" t="s">
        <v>743</v>
      </c>
      <c r="G445" s="29">
        <v>170</v>
      </c>
      <c r="H445" s="31"/>
      <c r="I445" s="31"/>
      <c r="J445" s="31"/>
      <c r="K445" s="31"/>
      <c r="L445" s="22" t="str">
        <f t="shared" si="135"/>
        <v>-</v>
      </c>
      <c r="M445" s="31"/>
      <c r="N445" s="31"/>
      <c r="O445" s="22" t="str">
        <f t="shared" si="130"/>
        <v>-</v>
      </c>
      <c r="P445" s="31"/>
      <c r="Q445" s="31"/>
      <c r="R445" s="22" t="str">
        <f t="shared" si="131"/>
        <v>-</v>
      </c>
      <c r="S445" s="31">
        <v>0</v>
      </c>
      <c r="T445" s="30">
        <v>158042</v>
      </c>
      <c r="U445" s="23" t="str">
        <f t="shared" si="132"/>
        <v>-</v>
      </c>
      <c r="V445" s="94">
        <v>621000</v>
      </c>
      <c r="W445" s="24" t="s">
        <v>1226</v>
      </c>
      <c r="X445" s="30">
        <v>681578.99711999996</v>
      </c>
      <c r="Y445" s="24">
        <v>9.7550719999999842</v>
      </c>
      <c r="Z445" s="30">
        <v>746575.69936440769</v>
      </c>
      <c r="AA445" s="24">
        <f t="shared" si="133"/>
        <v>9.5361950000000206</v>
      </c>
      <c r="AB445" s="64">
        <f t="shared" si="129"/>
        <v>816286.45871685981</v>
      </c>
      <c r="AC445" s="23">
        <f t="shared" si="134"/>
        <v>9.3373999999999882</v>
      </c>
    </row>
    <row r="446" spans="1:29">
      <c r="A446" s="25"/>
      <c r="B446" s="25"/>
      <c r="C446" s="25"/>
      <c r="D446" s="25"/>
      <c r="E446" s="25"/>
      <c r="F446" s="28" t="s">
        <v>744</v>
      </c>
      <c r="G446" s="29">
        <v>100</v>
      </c>
      <c r="H446" s="31">
        <v>0</v>
      </c>
      <c r="I446" s="30">
        <v>66678</v>
      </c>
      <c r="J446" s="31">
        <v>0</v>
      </c>
      <c r="K446" s="30">
        <v>152335</v>
      </c>
      <c r="L446" s="22">
        <f t="shared" si="135"/>
        <v>128.46366117759982</v>
      </c>
      <c r="M446" s="31">
        <v>0</v>
      </c>
      <c r="N446" s="30">
        <v>41293</v>
      </c>
      <c r="O446" s="22">
        <f t="shared" si="130"/>
        <v>-72.89329438408771</v>
      </c>
      <c r="P446" s="31">
        <v>0</v>
      </c>
      <c r="Q446" s="30">
        <v>44879</v>
      </c>
      <c r="R446" s="22">
        <f t="shared" si="131"/>
        <v>8.6842806286779819</v>
      </c>
      <c r="S446" s="31">
        <v>0</v>
      </c>
      <c r="T446" s="30">
        <v>10102</v>
      </c>
      <c r="U446" s="23">
        <f t="shared" si="132"/>
        <v>-100</v>
      </c>
      <c r="V446" s="30">
        <v>0</v>
      </c>
      <c r="W446" s="24" t="s">
        <v>1226</v>
      </c>
      <c r="X446" s="30">
        <v>0</v>
      </c>
      <c r="Y446" s="24" t="s">
        <v>1226</v>
      </c>
      <c r="Z446" s="30">
        <v>0</v>
      </c>
      <c r="AA446" s="24" t="str">
        <f t="shared" si="133"/>
        <v>-</v>
      </c>
      <c r="AB446" s="64">
        <f t="shared" si="129"/>
        <v>0</v>
      </c>
      <c r="AC446" s="23" t="str">
        <f t="shared" si="134"/>
        <v>-</v>
      </c>
    </row>
    <row r="447" spans="1:29">
      <c r="A447" s="25"/>
      <c r="B447" s="25"/>
      <c r="C447" s="25"/>
      <c r="D447" s="25"/>
      <c r="E447" s="25"/>
      <c r="F447" s="28" t="s">
        <v>744</v>
      </c>
      <c r="G447" s="29">
        <v>120</v>
      </c>
      <c r="H447" s="31">
        <v>0</v>
      </c>
      <c r="I447" s="31">
        <v>118</v>
      </c>
      <c r="J447" s="30">
        <v>142509</v>
      </c>
      <c r="K447" s="30">
        <v>30197</v>
      </c>
      <c r="L447" s="22">
        <f t="shared" si="135"/>
        <v>25490.677966101695</v>
      </c>
      <c r="M447" s="30">
        <v>111187</v>
      </c>
      <c r="N447" s="30">
        <v>34342</v>
      </c>
      <c r="O447" s="22">
        <f t="shared" si="130"/>
        <v>13.726529125409812</v>
      </c>
      <c r="P447" s="30">
        <v>262381</v>
      </c>
      <c r="Q447" s="30">
        <v>36683</v>
      </c>
      <c r="R447" s="22">
        <f t="shared" si="131"/>
        <v>6.8167258750218451</v>
      </c>
      <c r="S447" s="31"/>
      <c r="T447" s="31"/>
      <c r="U447" s="23">
        <f t="shared" si="132"/>
        <v>-100</v>
      </c>
      <c r="V447" s="30">
        <v>0</v>
      </c>
      <c r="W447" s="24" t="s">
        <v>1226</v>
      </c>
      <c r="X447" s="30">
        <v>0</v>
      </c>
      <c r="Y447" s="24" t="s">
        <v>1226</v>
      </c>
      <c r="Z447" s="30">
        <v>0</v>
      </c>
      <c r="AA447" s="24" t="str">
        <f t="shared" si="133"/>
        <v>-</v>
      </c>
      <c r="AB447" s="64">
        <f t="shared" si="129"/>
        <v>0</v>
      </c>
      <c r="AC447" s="23" t="str">
        <f t="shared" si="134"/>
        <v>-</v>
      </c>
    </row>
    <row r="448" spans="1:29">
      <c r="A448" s="25"/>
      <c r="B448" s="25"/>
      <c r="C448" s="25"/>
      <c r="D448" s="25"/>
      <c r="E448" s="25"/>
      <c r="F448" s="28" t="s">
        <v>744</v>
      </c>
      <c r="G448" s="29">
        <v>170</v>
      </c>
      <c r="H448" s="31"/>
      <c r="I448" s="31"/>
      <c r="J448" s="31"/>
      <c r="K448" s="31"/>
      <c r="L448" s="22" t="str">
        <f t="shared" si="135"/>
        <v>-</v>
      </c>
      <c r="M448" s="31"/>
      <c r="N448" s="31"/>
      <c r="O448" s="22" t="str">
        <f t="shared" si="130"/>
        <v>-</v>
      </c>
      <c r="P448" s="31"/>
      <c r="Q448" s="31"/>
      <c r="R448" s="22" t="str">
        <f t="shared" si="131"/>
        <v>-</v>
      </c>
      <c r="S448" s="30">
        <v>54721</v>
      </c>
      <c r="T448" s="30">
        <v>7540</v>
      </c>
      <c r="U448" s="23" t="str">
        <f t="shared" si="132"/>
        <v>-</v>
      </c>
      <c r="V448" s="94">
        <v>373751</v>
      </c>
      <c r="W448" s="24">
        <v>583.01200635953285</v>
      </c>
      <c r="X448" s="30">
        <v>410210.67915071995</v>
      </c>
      <c r="Y448" s="24">
        <v>9.7550719999999842</v>
      </c>
      <c r="Z448" s="30">
        <v>449329.16942535702</v>
      </c>
      <c r="AA448" s="24">
        <f t="shared" si="133"/>
        <v>9.5361950000000206</v>
      </c>
      <c r="AB448" s="64">
        <f t="shared" si="129"/>
        <v>491284.83129128028</v>
      </c>
      <c r="AC448" s="23">
        <f t="shared" si="134"/>
        <v>9.3373999999999882</v>
      </c>
    </row>
    <row r="449" spans="1:29">
      <c r="A449" s="25"/>
      <c r="B449" s="25"/>
      <c r="C449" s="25"/>
      <c r="D449" s="25"/>
      <c r="E449" s="101"/>
      <c r="F449" s="100" t="s">
        <v>744</v>
      </c>
      <c r="G449" s="96">
        <v>171</v>
      </c>
      <c r="H449" s="98"/>
      <c r="I449" s="98"/>
      <c r="J449" s="98"/>
      <c r="K449" s="98"/>
      <c r="L449" s="97"/>
      <c r="M449" s="98"/>
      <c r="N449" s="98"/>
      <c r="O449" s="97"/>
      <c r="P449" s="98"/>
      <c r="Q449" s="98"/>
      <c r="R449" s="97"/>
      <c r="S449" s="94"/>
      <c r="T449" s="94"/>
      <c r="U449" s="99"/>
      <c r="V449" s="94">
        <v>27651</v>
      </c>
      <c r="W449" s="24"/>
      <c r="X449" s="30">
        <v>30348.374958719996</v>
      </c>
      <c r="Y449" s="24"/>
      <c r="Z449" s="30">
        <v>33242.455174114708</v>
      </c>
      <c r="AA449" s="24"/>
      <c r="AB449" s="64"/>
      <c r="AC449" s="23"/>
    </row>
    <row r="450" spans="1:29">
      <c r="A450" s="25"/>
      <c r="B450" s="25"/>
      <c r="C450" s="25"/>
      <c r="D450" s="25"/>
      <c r="E450" s="25"/>
      <c r="F450" s="28" t="s">
        <v>745</v>
      </c>
      <c r="G450" s="29">
        <v>120</v>
      </c>
      <c r="H450" s="31">
        <v>0</v>
      </c>
      <c r="I450" s="30">
        <v>238890</v>
      </c>
      <c r="J450" s="31">
        <v>0</v>
      </c>
      <c r="K450" s="30">
        <v>497050</v>
      </c>
      <c r="L450" s="22">
        <f t="shared" si="135"/>
        <v>108.06647410942273</v>
      </c>
      <c r="M450" s="31">
        <v>0</v>
      </c>
      <c r="N450" s="30">
        <v>255921</v>
      </c>
      <c r="O450" s="22">
        <f t="shared" si="130"/>
        <v>-48.51202092344834</v>
      </c>
      <c r="P450" s="31">
        <v>0</v>
      </c>
      <c r="Q450" s="30">
        <v>322402</v>
      </c>
      <c r="R450" s="22">
        <f t="shared" si="131"/>
        <v>25.977157013297074</v>
      </c>
      <c r="S450" s="31"/>
      <c r="T450" s="31"/>
      <c r="U450" s="23">
        <f t="shared" si="132"/>
        <v>-100</v>
      </c>
      <c r="V450" s="30">
        <v>0</v>
      </c>
      <c r="W450" s="24" t="s">
        <v>1226</v>
      </c>
      <c r="X450" s="30">
        <v>0</v>
      </c>
      <c r="Y450" s="24" t="s">
        <v>1226</v>
      </c>
      <c r="Z450" s="30">
        <v>0</v>
      </c>
      <c r="AA450" s="24" t="str">
        <f t="shared" si="133"/>
        <v>-</v>
      </c>
      <c r="AB450" s="64">
        <f t="shared" ref="AB450:AB462" si="136">Z450*$AB$3*$AB$4</f>
        <v>0</v>
      </c>
      <c r="AC450" s="23" t="str">
        <f t="shared" si="134"/>
        <v>-</v>
      </c>
    </row>
    <row r="451" spans="1:29">
      <c r="A451" s="25"/>
      <c r="B451" s="25"/>
      <c r="C451" s="25"/>
      <c r="D451" s="25"/>
      <c r="E451" s="25"/>
      <c r="F451" s="28" t="s">
        <v>745</v>
      </c>
      <c r="G451" s="29">
        <v>170</v>
      </c>
      <c r="H451" s="31"/>
      <c r="I451" s="31"/>
      <c r="J451" s="31"/>
      <c r="K451" s="31"/>
      <c r="L451" s="22" t="str">
        <f t="shared" si="135"/>
        <v>-</v>
      </c>
      <c r="M451" s="31"/>
      <c r="N451" s="31"/>
      <c r="O451" s="22" t="str">
        <f t="shared" si="130"/>
        <v>-</v>
      </c>
      <c r="P451" s="31"/>
      <c r="Q451" s="31"/>
      <c r="R451" s="22" t="str">
        <f t="shared" si="131"/>
        <v>-</v>
      </c>
      <c r="S451" s="31">
        <v>0</v>
      </c>
      <c r="T451" s="30">
        <v>119462</v>
      </c>
      <c r="U451" s="23" t="str">
        <f t="shared" si="132"/>
        <v>-</v>
      </c>
      <c r="V451" s="94">
        <v>400000</v>
      </c>
      <c r="W451" s="24" t="s">
        <v>1226</v>
      </c>
      <c r="X451" s="30">
        <v>439020.28799999994</v>
      </c>
      <c r="Y451" s="24">
        <v>9.7550719999999842</v>
      </c>
      <c r="Z451" s="30">
        <v>480886.11875324161</v>
      </c>
      <c r="AA451" s="24">
        <f t="shared" si="133"/>
        <v>9.5361950000000206</v>
      </c>
      <c r="AB451" s="64">
        <f t="shared" si="136"/>
        <v>525788.37920570676</v>
      </c>
      <c r="AC451" s="23">
        <f t="shared" si="134"/>
        <v>9.3373999999999882</v>
      </c>
    </row>
    <row r="452" spans="1:29">
      <c r="A452" s="25"/>
      <c r="B452" s="25"/>
      <c r="C452" s="25"/>
      <c r="D452" s="25"/>
      <c r="E452" s="25"/>
      <c r="F452" s="28" t="s">
        <v>746</v>
      </c>
      <c r="G452" s="29">
        <v>120</v>
      </c>
      <c r="H452" s="31">
        <v>0</v>
      </c>
      <c r="I452" s="30">
        <v>79716</v>
      </c>
      <c r="J452" s="31">
        <v>0</v>
      </c>
      <c r="K452" s="30">
        <v>204757</v>
      </c>
      <c r="L452" s="22">
        <f t="shared" si="135"/>
        <v>156.85809624165785</v>
      </c>
      <c r="M452" s="31">
        <v>0</v>
      </c>
      <c r="N452" s="30">
        <v>217609</v>
      </c>
      <c r="O452" s="22">
        <f t="shared" si="130"/>
        <v>6.2767084885986719</v>
      </c>
      <c r="P452" s="31">
        <v>0</v>
      </c>
      <c r="Q452" s="30">
        <v>418200</v>
      </c>
      <c r="R452" s="22">
        <f t="shared" si="131"/>
        <v>92.179551397230824</v>
      </c>
      <c r="S452" s="31"/>
      <c r="T452" s="31"/>
      <c r="U452" s="23">
        <f t="shared" si="132"/>
        <v>-100</v>
      </c>
      <c r="V452" s="30">
        <v>0</v>
      </c>
      <c r="W452" s="24" t="s">
        <v>1226</v>
      </c>
      <c r="X452" s="30">
        <v>0</v>
      </c>
      <c r="Y452" s="24" t="s">
        <v>1226</v>
      </c>
      <c r="Z452" s="30">
        <v>0</v>
      </c>
      <c r="AA452" s="24" t="str">
        <f t="shared" si="133"/>
        <v>-</v>
      </c>
      <c r="AB452" s="64">
        <f t="shared" si="136"/>
        <v>0</v>
      </c>
      <c r="AC452" s="23" t="str">
        <f t="shared" si="134"/>
        <v>-</v>
      </c>
    </row>
    <row r="453" spans="1:29">
      <c r="A453" s="25"/>
      <c r="B453" s="25"/>
      <c r="C453" s="25"/>
      <c r="D453" s="25"/>
      <c r="E453" s="25"/>
      <c r="F453" s="28" t="s">
        <v>746</v>
      </c>
      <c r="G453" s="29">
        <v>170</v>
      </c>
      <c r="H453" s="31"/>
      <c r="I453" s="31"/>
      <c r="J453" s="31"/>
      <c r="K453" s="31"/>
      <c r="L453" s="22" t="str">
        <f t="shared" si="135"/>
        <v>-</v>
      </c>
      <c r="M453" s="31"/>
      <c r="N453" s="31"/>
      <c r="O453" s="22" t="str">
        <f t="shared" si="130"/>
        <v>-</v>
      </c>
      <c r="P453" s="31"/>
      <c r="Q453" s="31"/>
      <c r="R453" s="22" t="str">
        <f t="shared" si="131"/>
        <v>-</v>
      </c>
      <c r="S453" s="31">
        <v>0</v>
      </c>
      <c r="T453" s="30">
        <v>124854</v>
      </c>
      <c r="U453" s="23" t="str">
        <f t="shared" si="132"/>
        <v>-</v>
      </c>
      <c r="V453" s="30">
        <v>0</v>
      </c>
      <c r="W453" s="24" t="s">
        <v>1226</v>
      </c>
      <c r="X453" s="30">
        <v>0</v>
      </c>
      <c r="Y453" s="24" t="s">
        <v>1226</v>
      </c>
      <c r="Z453" s="30">
        <v>0</v>
      </c>
      <c r="AA453" s="24" t="str">
        <f t="shared" si="133"/>
        <v>-</v>
      </c>
      <c r="AB453" s="64">
        <f t="shared" si="136"/>
        <v>0</v>
      </c>
      <c r="AC453" s="23" t="str">
        <f t="shared" si="134"/>
        <v>-</v>
      </c>
    </row>
    <row r="454" spans="1:29">
      <c r="A454" s="25"/>
      <c r="B454" s="25"/>
      <c r="C454" s="25"/>
      <c r="D454" s="25"/>
      <c r="E454" s="25"/>
      <c r="F454" s="28" t="s">
        <v>747</v>
      </c>
      <c r="G454" s="29">
        <v>120</v>
      </c>
      <c r="H454" s="31">
        <v>0</v>
      </c>
      <c r="I454" s="30">
        <v>35864</v>
      </c>
      <c r="J454" s="31">
        <v>0</v>
      </c>
      <c r="K454" s="30">
        <v>107858</v>
      </c>
      <c r="L454" s="22">
        <f t="shared" si="135"/>
        <v>200.74169083203213</v>
      </c>
      <c r="M454" s="31">
        <v>0</v>
      </c>
      <c r="N454" s="30">
        <v>164345</v>
      </c>
      <c r="O454" s="22">
        <f t="shared" si="130"/>
        <v>52.371636781694463</v>
      </c>
      <c r="P454" s="31">
        <v>0</v>
      </c>
      <c r="Q454" s="30">
        <v>366530</v>
      </c>
      <c r="R454" s="22">
        <f t="shared" si="131"/>
        <v>123.0247345523137</v>
      </c>
      <c r="S454" s="31"/>
      <c r="T454" s="31"/>
      <c r="U454" s="23">
        <f t="shared" si="132"/>
        <v>-100</v>
      </c>
      <c r="V454" s="30">
        <v>0</v>
      </c>
      <c r="W454" s="24" t="s">
        <v>1226</v>
      </c>
      <c r="X454" s="30">
        <v>0</v>
      </c>
      <c r="Y454" s="24" t="s">
        <v>1226</v>
      </c>
      <c r="Z454" s="30">
        <v>0</v>
      </c>
      <c r="AA454" s="24" t="str">
        <f t="shared" si="133"/>
        <v>-</v>
      </c>
      <c r="AB454" s="64">
        <f t="shared" si="136"/>
        <v>0</v>
      </c>
      <c r="AC454" s="23" t="str">
        <f t="shared" si="134"/>
        <v>-</v>
      </c>
    </row>
    <row r="455" spans="1:29">
      <c r="A455" s="25"/>
      <c r="B455" s="25"/>
      <c r="C455" s="25"/>
      <c r="D455" s="25"/>
      <c r="E455" s="25"/>
      <c r="F455" s="28" t="s">
        <v>747</v>
      </c>
      <c r="G455" s="29">
        <v>170</v>
      </c>
      <c r="H455" s="31"/>
      <c r="I455" s="31"/>
      <c r="J455" s="31"/>
      <c r="K455" s="31"/>
      <c r="L455" s="22" t="str">
        <f t="shared" si="135"/>
        <v>-</v>
      </c>
      <c r="M455" s="31"/>
      <c r="N455" s="31"/>
      <c r="O455" s="22" t="str">
        <f t="shared" si="130"/>
        <v>-</v>
      </c>
      <c r="P455" s="31"/>
      <c r="Q455" s="31"/>
      <c r="R455" s="22" t="str">
        <f t="shared" si="131"/>
        <v>-</v>
      </c>
      <c r="S455" s="31">
        <v>0</v>
      </c>
      <c r="T455" s="30">
        <v>110564</v>
      </c>
      <c r="U455" s="23" t="str">
        <f t="shared" si="132"/>
        <v>-</v>
      </c>
      <c r="V455" s="30">
        <v>0</v>
      </c>
      <c r="W455" s="24" t="s">
        <v>1226</v>
      </c>
      <c r="X455" s="30">
        <v>0</v>
      </c>
      <c r="Y455" s="24" t="s">
        <v>1226</v>
      </c>
      <c r="Z455" s="30">
        <v>0</v>
      </c>
      <c r="AA455" s="24" t="str">
        <f t="shared" si="133"/>
        <v>-</v>
      </c>
      <c r="AB455" s="64">
        <f t="shared" si="136"/>
        <v>0</v>
      </c>
      <c r="AC455" s="23" t="str">
        <f t="shared" si="134"/>
        <v>-</v>
      </c>
    </row>
    <row r="456" spans="1:29">
      <c r="A456" s="25"/>
      <c r="B456" s="25"/>
      <c r="C456" s="25"/>
      <c r="D456" s="25"/>
      <c r="E456" s="25"/>
      <c r="F456" s="28" t="s">
        <v>748</v>
      </c>
      <c r="G456" s="29">
        <v>120</v>
      </c>
      <c r="H456" s="31"/>
      <c r="I456" s="31"/>
      <c r="J456" s="31">
        <v>0</v>
      </c>
      <c r="K456" s="30">
        <v>1129</v>
      </c>
      <c r="L456" s="22" t="str">
        <f t="shared" si="135"/>
        <v>-</v>
      </c>
      <c r="M456" s="30">
        <v>28155</v>
      </c>
      <c r="N456" s="30">
        <v>34683</v>
      </c>
      <c r="O456" s="22">
        <f t="shared" si="130"/>
        <v>2972.0106288751108</v>
      </c>
      <c r="P456" s="31">
        <v>0</v>
      </c>
      <c r="Q456" s="30">
        <v>2134661</v>
      </c>
      <c r="R456" s="22">
        <f t="shared" si="131"/>
        <v>6054.7761150996166</v>
      </c>
      <c r="S456" s="31"/>
      <c r="T456" s="31"/>
      <c r="U456" s="23">
        <f t="shared" si="132"/>
        <v>-100</v>
      </c>
      <c r="V456" s="30">
        <v>0</v>
      </c>
      <c r="W456" s="24" t="s">
        <v>1226</v>
      </c>
      <c r="X456" s="30">
        <v>0</v>
      </c>
      <c r="Y456" s="24" t="s">
        <v>1226</v>
      </c>
      <c r="Z456" s="30">
        <v>0</v>
      </c>
      <c r="AA456" s="24" t="str">
        <f t="shared" si="133"/>
        <v>-</v>
      </c>
      <c r="AB456" s="64">
        <f t="shared" si="136"/>
        <v>0</v>
      </c>
      <c r="AC456" s="23" t="str">
        <f t="shared" si="134"/>
        <v>-</v>
      </c>
    </row>
    <row r="457" spans="1:29">
      <c r="A457" s="25"/>
      <c r="B457" s="25"/>
      <c r="C457" s="25"/>
      <c r="D457" s="25"/>
      <c r="E457" s="25"/>
      <c r="F457" s="28" t="s">
        <v>748</v>
      </c>
      <c r="G457" s="29">
        <v>170</v>
      </c>
      <c r="H457" s="31"/>
      <c r="I457" s="31"/>
      <c r="J457" s="31"/>
      <c r="K457" s="31"/>
      <c r="L457" s="22" t="str">
        <f t="shared" si="135"/>
        <v>-</v>
      </c>
      <c r="M457" s="31"/>
      <c r="N457" s="31"/>
      <c r="O457" s="22" t="str">
        <f t="shared" si="130"/>
        <v>-</v>
      </c>
      <c r="P457" s="31"/>
      <c r="Q457" s="31"/>
      <c r="R457" s="22" t="str">
        <f t="shared" si="131"/>
        <v>-</v>
      </c>
      <c r="S457" s="31">
        <v>0</v>
      </c>
      <c r="T457" s="30">
        <v>3018532</v>
      </c>
      <c r="U457" s="23" t="str">
        <f t="shared" si="132"/>
        <v>-</v>
      </c>
      <c r="V457" s="94">
        <v>3000000</v>
      </c>
      <c r="W457" s="24" t="s">
        <v>1226</v>
      </c>
      <c r="X457" s="30">
        <v>3292652.1599999997</v>
      </c>
      <c r="Y457" s="24">
        <v>9.7550719999999842</v>
      </c>
      <c r="Z457" s="30">
        <v>3606645.8906493122</v>
      </c>
      <c r="AA457" s="24">
        <f t="shared" si="133"/>
        <v>9.5361950000000206</v>
      </c>
      <c r="AB457" s="64">
        <f t="shared" si="136"/>
        <v>3943412.8440428008</v>
      </c>
      <c r="AC457" s="23">
        <f t="shared" si="134"/>
        <v>9.3373999999999882</v>
      </c>
    </row>
    <row r="458" spans="1:29">
      <c r="A458" s="25"/>
      <c r="B458" s="25"/>
      <c r="C458" s="25"/>
      <c r="D458" s="25"/>
      <c r="E458" s="25"/>
      <c r="F458" s="28" t="s">
        <v>749</v>
      </c>
      <c r="G458" s="29">
        <v>120</v>
      </c>
      <c r="H458" s="31"/>
      <c r="I458" s="31"/>
      <c r="J458" s="31">
        <v>0</v>
      </c>
      <c r="K458" s="30">
        <v>180315</v>
      </c>
      <c r="L458" s="22" t="str">
        <f t="shared" si="135"/>
        <v>-</v>
      </c>
      <c r="M458" s="31">
        <v>0</v>
      </c>
      <c r="N458" s="30">
        <v>370075</v>
      </c>
      <c r="O458" s="22">
        <f t="shared" si="130"/>
        <v>105.23805562487868</v>
      </c>
      <c r="P458" s="31">
        <v>0</v>
      </c>
      <c r="Q458" s="30">
        <v>567066</v>
      </c>
      <c r="R458" s="22">
        <f t="shared" si="131"/>
        <v>53.230020941701014</v>
      </c>
      <c r="S458" s="31"/>
      <c r="T458" s="31"/>
      <c r="U458" s="23">
        <f t="shared" si="132"/>
        <v>-100</v>
      </c>
      <c r="V458" s="30">
        <v>0</v>
      </c>
      <c r="W458" s="24" t="s">
        <v>1226</v>
      </c>
      <c r="X458" s="30">
        <v>0</v>
      </c>
      <c r="Y458" s="24" t="s">
        <v>1226</v>
      </c>
      <c r="Z458" s="30">
        <v>0</v>
      </c>
      <c r="AA458" s="24" t="str">
        <f t="shared" si="133"/>
        <v>-</v>
      </c>
      <c r="AB458" s="64">
        <f t="shared" si="136"/>
        <v>0</v>
      </c>
      <c r="AC458" s="23" t="str">
        <f t="shared" si="134"/>
        <v>-</v>
      </c>
    </row>
    <row r="459" spans="1:29">
      <c r="A459" s="25"/>
      <c r="B459" s="25"/>
      <c r="C459" s="25"/>
      <c r="D459" s="25"/>
      <c r="E459" s="25"/>
      <c r="F459" s="28" t="s">
        <v>749</v>
      </c>
      <c r="G459" s="29">
        <v>121</v>
      </c>
      <c r="H459" s="31"/>
      <c r="I459" s="31"/>
      <c r="J459" s="30">
        <v>130000</v>
      </c>
      <c r="K459" s="31">
        <v>0</v>
      </c>
      <c r="L459" s="22" t="str">
        <f t="shared" si="135"/>
        <v>-</v>
      </c>
      <c r="M459" s="31"/>
      <c r="N459" s="31"/>
      <c r="O459" s="22" t="str">
        <f t="shared" si="130"/>
        <v>-</v>
      </c>
      <c r="P459" s="31"/>
      <c r="Q459" s="31"/>
      <c r="R459" s="22" t="str">
        <f t="shared" si="131"/>
        <v>-</v>
      </c>
      <c r="S459" s="31"/>
      <c r="T459" s="31"/>
      <c r="U459" s="23" t="str">
        <f t="shared" si="132"/>
        <v>-</v>
      </c>
      <c r="V459" s="30">
        <v>0</v>
      </c>
      <c r="W459" s="24" t="s">
        <v>1226</v>
      </c>
      <c r="X459" s="30">
        <v>0</v>
      </c>
      <c r="Y459" s="24" t="s">
        <v>1226</v>
      </c>
      <c r="Z459" s="30">
        <v>0</v>
      </c>
      <c r="AA459" s="24" t="str">
        <f t="shared" si="133"/>
        <v>-</v>
      </c>
      <c r="AB459" s="64">
        <f t="shared" si="136"/>
        <v>0</v>
      </c>
      <c r="AC459" s="23" t="str">
        <f t="shared" si="134"/>
        <v>-</v>
      </c>
    </row>
    <row r="460" spans="1:29">
      <c r="A460" s="25"/>
      <c r="B460" s="25"/>
      <c r="C460" s="25"/>
      <c r="D460" s="25"/>
      <c r="E460" s="25"/>
      <c r="F460" s="28" t="s">
        <v>749</v>
      </c>
      <c r="G460" s="29">
        <v>170</v>
      </c>
      <c r="H460" s="31"/>
      <c r="I460" s="31"/>
      <c r="J460" s="31"/>
      <c r="K460" s="31"/>
      <c r="L460" s="22" t="str">
        <f t="shared" si="135"/>
        <v>-</v>
      </c>
      <c r="M460" s="31"/>
      <c r="N460" s="31"/>
      <c r="O460" s="22" t="str">
        <f t="shared" si="130"/>
        <v>-</v>
      </c>
      <c r="P460" s="31"/>
      <c r="Q460" s="31"/>
      <c r="R460" s="22" t="str">
        <f t="shared" si="131"/>
        <v>-</v>
      </c>
      <c r="S460" s="31">
        <v>0</v>
      </c>
      <c r="T460" s="30">
        <v>163700</v>
      </c>
      <c r="U460" s="23" t="str">
        <f t="shared" si="132"/>
        <v>-</v>
      </c>
      <c r="V460" s="94">
        <v>1000000</v>
      </c>
      <c r="W460" s="24" t="s">
        <v>1226</v>
      </c>
      <c r="X460" s="30">
        <v>1097550.72</v>
      </c>
      <c r="Y460" s="24">
        <v>9.7550719999999842</v>
      </c>
      <c r="Z460" s="30">
        <v>1202215.2968831041</v>
      </c>
      <c r="AA460" s="24">
        <f t="shared" si="133"/>
        <v>9.5361950000000206</v>
      </c>
      <c r="AB460" s="64">
        <f t="shared" si="136"/>
        <v>1314470.948014267</v>
      </c>
      <c r="AC460" s="23">
        <f t="shared" si="134"/>
        <v>9.3373999999999882</v>
      </c>
    </row>
    <row r="461" spans="1:29">
      <c r="A461" s="25"/>
      <c r="B461" s="25"/>
      <c r="C461" s="25"/>
      <c r="D461" s="25"/>
      <c r="E461" s="25"/>
      <c r="F461" s="28" t="s">
        <v>750</v>
      </c>
      <c r="G461" s="29">
        <v>120</v>
      </c>
      <c r="H461" s="31"/>
      <c r="I461" s="31"/>
      <c r="J461" s="31"/>
      <c r="K461" s="31"/>
      <c r="L461" s="22" t="str">
        <f t="shared" si="135"/>
        <v>-</v>
      </c>
      <c r="M461" s="31">
        <v>0</v>
      </c>
      <c r="N461" s="30">
        <v>15358</v>
      </c>
      <c r="O461" s="22" t="str">
        <f t="shared" si="130"/>
        <v>-</v>
      </c>
      <c r="P461" s="31">
        <v>0</v>
      </c>
      <c r="Q461" s="30">
        <v>28836</v>
      </c>
      <c r="R461" s="22">
        <f t="shared" si="131"/>
        <v>87.758822763380664</v>
      </c>
      <c r="S461" s="31"/>
      <c r="T461" s="31"/>
      <c r="U461" s="23">
        <f t="shared" si="132"/>
        <v>-100</v>
      </c>
      <c r="V461" s="30">
        <v>0</v>
      </c>
      <c r="W461" s="24" t="s">
        <v>1226</v>
      </c>
      <c r="X461" s="30">
        <v>0</v>
      </c>
      <c r="Y461" s="24" t="s">
        <v>1226</v>
      </c>
      <c r="Z461" s="30">
        <v>0</v>
      </c>
      <c r="AA461" s="24" t="str">
        <f t="shared" si="133"/>
        <v>-</v>
      </c>
      <c r="AB461" s="64">
        <f t="shared" si="136"/>
        <v>0</v>
      </c>
      <c r="AC461" s="23" t="str">
        <f t="shared" si="134"/>
        <v>-</v>
      </c>
    </row>
    <row r="462" spans="1:29">
      <c r="A462" s="25"/>
      <c r="B462" s="25"/>
      <c r="C462" s="25"/>
      <c r="D462" s="25"/>
      <c r="E462" s="25"/>
      <c r="F462" s="28" t="s">
        <v>750</v>
      </c>
      <c r="G462" s="29">
        <v>170</v>
      </c>
      <c r="H462" s="31"/>
      <c r="I462" s="31"/>
      <c r="J462" s="31"/>
      <c r="K462" s="31"/>
      <c r="L462" s="22" t="str">
        <f t="shared" si="135"/>
        <v>-</v>
      </c>
      <c r="M462" s="31"/>
      <c r="N462" s="31"/>
      <c r="O462" s="22" t="str">
        <f t="shared" si="130"/>
        <v>-</v>
      </c>
      <c r="P462" s="31"/>
      <c r="Q462" s="31"/>
      <c r="R462" s="22" t="str">
        <f t="shared" si="131"/>
        <v>-</v>
      </c>
      <c r="S462" s="31">
        <v>0</v>
      </c>
      <c r="T462" s="30">
        <v>8343</v>
      </c>
      <c r="U462" s="23" t="str">
        <f t="shared" si="132"/>
        <v>-</v>
      </c>
      <c r="V462" s="30">
        <v>0</v>
      </c>
      <c r="W462" s="24" t="s">
        <v>1226</v>
      </c>
      <c r="X462" s="30">
        <v>0</v>
      </c>
      <c r="Y462" s="24" t="s">
        <v>1226</v>
      </c>
      <c r="Z462" s="30">
        <v>0</v>
      </c>
      <c r="AA462" s="24" t="str">
        <f t="shared" si="133"/>
        <v>-</v>
      </c>
      <c r="AB462" s="64">
        <f t="shared" si="136"/>
        <v>0</v>
      </c>
      <c r="AC462" s="23" t="str">
        <f t="shared" si="134"/>
        <v>-</v>
      </c>
    </row>
    <row r="463" spans="1:29">
      <c r="A463" s="25"/>
      <c r="B463" s="25"/>
      <c r="C463" s="25"/>
      <c r="D463" s="25"/>
      <c r="E463" s="26" t="s">
        <v>249</v>
      </c>
      <c r="F463" s="28"/>
      <c r="G463" s="32" t="s">
        <v>355</v>
      </c>
      <c r="H463" s="20">
        <f t="shared" ref="H463:AB463" si="137">SUM(H464:H470)</f>
        <v>93360000</v>
      </c>
      <c r="I463" s="20">
        <f t="shared" si="137"/>
        <v>110978181</v>
      </c>
      <c r="J463" s="20">
        <f t="shared" si="137"/>
        <v>285571972</v>
      </c>
      <c r="K463" s="20">
        <f t="shared" si="137"/>
        <v>105108058</v>
      </c>
      <c r="L463" s="22">
        <f t="shared" si="135"/>
        <v>-5.2894388312239471</v>
      </c>
      <c r="M463" s="20">
        <f t="shared" si="137"/>
        <v>87229399</v>
      </c>
      <c r="N463" s="20">
        <f t="shared" si="137"/>
        <v>124873628</v>
      </c>
      <c r="O463" s="22">
        <f t="shared" ref="O463:O527" si="138">IFERROR(N463/K463*100-100,"-")</f>
        <v>18.804999708014776</v>
      </c>
      <c r="P463" s="20">
        <f t="shared" si="137"/>
        <v>103970340</v>
      </c>
      <c r="Q463" s="20">
        <f t="shared" si="137"/>
        <v>112900147</v>
      </c>
      <c r="R463" s="22">
        <f t="shared" ref="R463:R527" si="139">IFERROR(Q463/N463*100-100,"-")</f>
        <v>-9.5884785216619122</v>
      </c>
      <c r="S463" s="20">
        <f t="shared" si="137"/>
        <v>113525465</v>
      </c>
      <c r="T463" s="20">
        <f t="shared" si="137"/>
        <v>20524091</v>
      </c>
      <c r="U463" s="23">
        <f t="shared" ref="U463:U527" si="140">IFERROR(S463/Q463*100-100,"-")</f>
        <v>0.55386818938332283</v>
      </c>
      <c r="V463" s="79">
        <v>127176478.02909057</v>
      </c>
      <c r="W463" s="80">
        <v>12.024626394695304</v>
      </c>
      <c r="X463" s="79">
        <v>139582635.02789253</v>
      </c>
      <c r="Y463" s="80">
        <v>9.7550719999999842</v>
      </c>
      <c r="Z463" s="79">
        <v>152893507.29029068</v>
      </c>
      <c r="AA463" s="24">
        <f t="shared" ref="AA463:AA527" si="141">IFERROR(Z463/X463*100-100,"-")</f>
        <v>9.5361950000000064</v>
      </c>
      <c r="AB463" s="63">
        <f t="shared" si="137"/>
        <v>167169785.64001429</v>
      </c>
      <c r="AC463" s="23">
        <f t="shared" ref="AC463:AC527" si="142">IFERROR(AB463/Z463*100-100,"-")</f>
        <v>9.3374000000000024</v>
      </c>
    </row>
    <row r="464" spans="1:29">
      <c r="A464" s="25"/>
      <c r="B464" s="25"/>
      <c r="C464" s="25"/>
      <c r="D464" s="25"/>
      <c r="E464" s="25"/>
      <c r="F464" s="28" t="s">
        <v>751</v>
      </c>
      <c r="G464" s="29">
        <v>100</v>
      </c>
      <c r="H464" s="31">
        <v>0</v>
      </c>
      <c r="I464" s="30">
        <v>2284367</v>
      </c>
      <c r="J464" s="31">
        <v>0</v>
      </c>
      <c r="K464" s="30">
        <v>1633627</v>
      </c>
      <c r="L464" s="22">
        <f t="shared" si="135"/>
        <v>-28.48666610925477</v>
      </c>
      <c r="M464" s="31">
        <v>0</v>
      </c>
      <c r="N464" s="30">
        <v>1184825</v>
      </c>
      <c r="O464" s="22">
        <f t="shared" si="138"/>
        <v>-27.472733983951045</v>
      </c>
      <c r="P464" s="31">
        <v>0</v>
      </c>
      <c r="Q464" s="30">
        <v>2552025</v>
      </c>
      <c r="R464" s="22">
        <f t="shared" si="139"/>
        <v>115.39256852277765</v>
      </c>
      <c r="S464" s="31">
        <v>0</v>
      </c>
      <c r="T464" s="30">
        <v>236500</v>
      </c>
      <c r="U464" s="23">
        <f t="shared" si="140"/>
        <v>-100</v>
      </c>
      <c r="V464" s="30">
        <v>0</v>
      </c>
      <c r="W464" s="24" t="s">
        <v>1226</v>
      </c>
      <c r="X464" s="30">
        <v>0</v>
      </c>
      <c r="Y464" s="24" t="s">
        <v>1226</v>
      </c>
      <c r="Z464" s="30">
        <v>0</v>
      </c>
      <c r="AA464" s="24" t="str">
        <f t="shared" si="141"/>
        <v>-</v>
      </c>
      <c r="AB464" s="64">
        <f t="shared" ref="AB464:AB470" si="143">Z464*$AB$3*$AB$4</f>
        <v>0</v>
      </c>
      <c r="AC464" s="23" t="str">
        <f t="shared" si="142"/>
        <v>-</v>
      </c>
    </row>
    <row r="465" spans="1:29">
      <c r="A465" s="25"/>
      <c r="B465" s="25"/>
      <c r="C465" s="25"/>
      <c r="D465" s="25"/>
      <c r="E465" s="25"/>
      <c r="F465" s="28" t="s">
        <v>752</v>
      </c>
      <c r="G465" s="29">
        <v>100</v>
      </c>
      <c r="H465" s="30">
        <v>93000000</v>
      </c>
      <c r="I465" s="30">
        <v>106102976</v>
      </c>
      <c r="J465" s="30">
        <v>285271972</v>
      </c>
      <c r="K465" s="30">
        <v>97564761</v>
      </c>
      <c r="L465" s="22">
        <f t="shared" si="135"/>
        <v>-8.0471022792046938</v>
      </c>
      <c r="M465" s="30">
        <v>86218920</v>
      </c>
      <c r="N465" s="30">
        <v>113215947</v>
      </c>
      <c r="O465" s="22">
        <f t="shared" si="138"/>
        <v>16.041843222472508</v>
      </c>
      <c r="P465" s="30">
        <v>94450340</v>
      </c>
      <c r="Q465" s="30">
        <v>93578135</v>
      </c>
      <c r="R465" s="22">
        <f t="shared" si="139"/>
        <v>-17.345446927189514</v>
      </c>
      <c r="S465" s="30">
        <v>104596948</v>
      </c>
      <c r="T465" s="30">
        <v>16601791</v>
      </c>
      <c r="U465" s="23">
        <f t="shared" si="140"/>
        <v>11.774986753048665</v>
      </c>
      <c r="V465" s="30">
        <v>115182862.02909057</v>
      </c>
      <c r="W465" s="24">
        <v>10.120671999999999</v>
      </c>
      <c r="X465" s="30">
        <v>126419033.15168901</v>
      </c>
      <c r="Y465" s="24">
        <v>9.7550719999999842</v>
      </c>
      <c r="Z465" s="30">
        <v>138474598.67014873</v>
      </c>
      <c r="AA465" s="24">
        <f t="shared" si="141"/>
        <v>9.5361950000000064</v>
      </c>
      <c r="AB465" s="64">
        <f t="shared" si="143"/>
        <v>151404525.8463752</v>
      </c>
      <c r="AC465" s="23">
        <f t="shared" si="142"/>
        <v>9.3374000000000024</v>
      </c>
    </row>
    <row r="466" spans="1:29">
      <c r="A466" s="25"/>
      <c r="B466" s="25"/>
      <c r="C466" s="25"/>
      <c r="D466" s="25"/>
      <c r="E466" s="25"/>
      <c r="F466" s="28" t="s">
        <v>753</v>
      </c>
      <c r="G466" s="29">
        <v>120</v>
      </c>
      <c r="H466" s="31"/>
      <c r="I466" s="31"/>
      <c r="J466" s="31"/>
      <c r="K466" s="31"/>
      <c r="L466" s="22" t="str">
        <f t="shared" si="135"/>
        <v>-</v>
      </c>
      <c r="M466" s="31">
        <v>0</v>
      </c>
      <c r="N466" s="31"/>
      <c r="O466" s="22" t="str">
        <f t="shared" si="138"/>
        <v>-</v>
      </c>
      <c r="P466" s="31">
        <v>0</v>
      </c>
      <c r="Q466" s="30">
        <v>351200</v>
      </c>
      <c r="R466" s="22" t="str">
        <f t="shared" si="139"/>
        <v>-</v>
      </c>
      <c r="S466" s="31">
        <v>0</v>
      </c>
      <c r="T466" s="30">
        <v>4503</v>
      </c>
      <c r="U466" s="23">
        <f t="shared" si="140"/>
        <v>-100</v>
      </c>
      <c r="V466" s="30">
        <v>0</v>
      </c>
      <c r="W466" s="24" t="s">
        <v>1226</v>
      </c>
      <c r="X466" s="30">
        <v>0</v>
      </c>
      <c r="Y466" s="24" t="s">
        <v>1226</v>
      </c>
      <c r="Z466" s="30">
        <v>0</v>
      </c>
      <c r="AA466" s="24" t="str">
        <f t="shared" si="141"/>
        <v>-</v>
      </c>
      <c r="AB466" s="64">
        <f t="shared" si="143"/>
        <v>0</v>
      </c>
      <c r="AC466" s="23" t="str">
        <f t="shared" si="142"/>
        <v>-</v>
      </c>
    </row>
    <row r="467" spans="1:29">
      <c r="A467" s="25"/>
      <c r="B467" s="25"/>
      <c r="C467" s="25"/>
      <c r="D467" s="25"/>
      <c r="E467" s="25"/>
      <c r="F467" s="28" t="s">
        <v>753</v>
      </c>
      <c r="G467" s="29">
        <v>170</v>
      </c>
      <c r="H467" s="31"/>
      <c r="I467" s="31"/>
      <c r="J467" s="31"/>
      <c r="K467" s="31"/>
      <c r="L467" s="22" t="str">
        <f t="shared" si="135"/>
        <v>-</v>
      </c>
      <c r="M467" s="31">
        <v>0</v>
      </c>
      <c r="N467" s="31"/>
      <c r="O467" s="22" t="str">
        <f t="shared" si="138"/>
        <v>-</v>
      </c>
      <c r="P467" s="31"/>
      <c r="Q467" s="31"/>
      <c r="R467" s="22" t="str">
        <f t="shared" si="139"/>
        <v>-</v>
      </c>
      <c r="S467" s="31">
        <v>0</v>
      </c>
      <c r="T467" s="30">
        <v>1119570</v>
      </c>
      <c r="U467" s="23" t="str">
        <f t="shared" si="140"/>
        <v>-</v>
      </c>
      <c r="V467" s="94">
        <v>3000000</v>
      </c>
      <c r="W467" s="24" t="s">
        <v>1226</v>
      </c>
      <c r="X467" s="30">
        <v>3292652.1599999997</v>
      </c>
      <c r="Y467" s="24">
        <v>9.7550719999999842</v>
      </c>
      <c r="Z467" s="30">
        <v>3606645.8906493122</v>
      </c>
      <c r="AA467" s="24">
        <f t="shared" si="141"/>
        <v>9.5361950000000206</v>
      </c>
      <c r="AB467" s="64">
        <f t="shared" si="143"/>
        <v>3943412.8440428008</v>
      </c>
      <c r="AC467" s="23">
        <f t="shared" si="142"/>
        <v>9.3373999999999882</v>
      </c>
    </row>
    <row r="468" spans="1:29">
      <c r="A468" s="25"/>
      <c r="B468" s="25"/>
      <c r="C468" s="25"/>
      <c r="D468" s="25"/>
      <c r="E468" s="25"/>
      <c r="F468" s="28" t="s">
        <v>753</v>
      </c>
      <c r="G468" s="29">
        <v>220</v>
      </c>
      <c r="H468" s="31">
        <v>0</v>
      </c>
      <c r="I468" s="30">
        <v>1700679</v>
      </c>
      <c r="J468" s="31">
        <v>0</v>
      </c>
      <c r="K468" s="30">
        <v>4319778</v>
      </c>
      <c r="L468" s="22">
        <f t="shared" si="135"/>
        <v>154.00313639434603</v>
      </c>
      <c r="M468" s="31">
        <v>0</v>
      </c>
      <c r="N468" s="30">
        <v>5584057</v>
      </c>
      <c r="O468" s="22">
        <f t="shared" si="138"/>
        <v>29.267221602591604</v>
      </c>
      <c r="P468" s="31">
        <v>0</v>
      </c>
      <c r="Q468" s="30">
        <v>6640921</v>
      </c>
      <c r="R468" s="22">
        <f t="shared" si="139"/>
        <v>18.926454368212944</v>
      </c>
      <c r="S468" s="30">
        <v>36517</v>
      </c>
      <c r="T468" s="30">
        <v>351159</v>
      </c>
      <c r="U468" s="23">
        <f t="shared" si="140"/>
        <v>-99.450121451527579</v>
      </c>
      <c r="V468" s="94">
        <v>15000</v>
      </c>
      <c r="W468" s="24">
        <v>-58.923241230111998</v>
      </c>
      <c r="X468" s="30">
        <v>16463.2608</v>
      </c>
      <c r="Y468" s="24">
        <v>9.7550720000000126</v>
      </c>
      <c r="Z468" s="30">
        <v>18033.229453246564</v>
      </c>
      <c r="AA468" s="24">
        <f t="shared" si="141"/>
        <v>9.5361950000000206</v>
      </c>
      <c r="AB468" s="64">
        <f t="shared" si="143"/>
        <v>19717.064220214008</v>
      </c>
      <c r="AC468" s="23">
        <f t="shared" si="142"/>
        <v>9.3374000000000024</v>
      </c>
    </row>
    <row r="469" spans="1:29">
      <c r="A469" s="25"/>
      <c r="B469" s="25"/>
      <c r="C469" s="25"/>
      <c r="D469" s="25"/>
      <c r="E469" s="25"/>
      <c r="F469" s="28" t="s">
        <v>754</v>
      </c>
      <c r="G469" s="29">
        <v>220</v>
      </c>
      <c r="H469" s="30">
        <v>360000</v>
      </c>
      <c r="I469" s="30">
        <v>782678</v>
      </c>
      <c r="J469" s="30">
        <v>300000</v>
      </c>
      <c r="K469" s="30">
        <v>1589892</v>
      </c>
      <c r="L469" s="22">
        <f t="shared" si="135"/>
        <v>103.13487794469756</v>
      </c>
      <c r="M469" s="30">
        <v>1010479</v>
      </c>
      <c r="N469" s="30">
        <v>4888799</v>
      </c>
      <c r="O469" s="22">
        <f t="shared" si="138"/>
        <v>207.49252150460535</v>
      </c>
      <c r="P469" s="30">
        <v>9520000</v>
      </c>
      <c r="Q469" s="30">
        <v>9777866</v>
      </c>
      <c r="R469" s="22">
        <f t="shared" si="139"/>
        <v>100.00548191897437</v>
      </c>
      <c r="S469" s="30">
        <v>8892000</v>
      </c>
      <c r="T469" s="30">
        <v>2210568</v>
      </c>
      <c r="U469" s="23">
        <f t="shared" si="140"/>
        <v>-9.0599114367081626</v>
      </c>
      <c r="V469" s="94">
        <v>8978616</v>
      </c>
      <c r="W469" s="24">
        <v>0.97408906882590429</v>
      </c>
      <c r="X469" s="30">
        <v>9854486.4554035198</v>
      </c>
      <c r="Y469" s="24">
        <v>9.7550719999999842</v>
      </c>
      <c r="Z469" s="30">
        <v>10794229.500039389</v>
      </c>
      <c r="AA469" s="24">
        <f t="shared" si="141"/>
        <v>9.5361950000000206</v>
      </c>
      <c r="AB469" s="64">
        <f t="shared" si="143"/>
        <v>11802129.885376068</v>
      </c>
      <c r="AC469" s="23">
        <f t="shared" si="142"/>
        <v>9.3374000000000024</v>
      </c>
    </row>
    <row r="470" spans="1:29">
      <c r="A470" s="25"/>
      <c r="B470" s="25"/>
      <c r="C470" s="25"/>
      <c r="D470" s="25"/>
      <c r="E470" s="25"/>
      <c r="F470" s="28" t="s">
        <v>754</v>
      </c>
      <c r="G470" s="29">
        <v>221</v>
      </c>
      <c r="H470" s="31">
        <v>0</v>
      </c>
      <c r="I470" s="30">
        <v>107481</v>
      </c>
      <c r="J470" s="31"/>
      <c r="K470" s="31"/>
      <c r="L470" s="22">
        <f t="shared" si="135"/>
        <v>-100</v>
      </c>
      <c r="M470" s="31"/>
      <c r="N470" s="31"/>
      <c r="O470" s="22" t="str">
        <f t="shared" si="138"/>
        <v>-</v>
      </c>
      <c r="P470" s="31"/>
      <c r="Q470" s="31"/>
      <c r="R470" s="22" t="str">
        <f t="shared" si="139"/>
        <v>-</v>
      </c>
      <c r="S470" s="31"/>
      <c r="T470" s="31"/>
      <c r="U470" s="23" t="str">
        <f t="shared" si="140"/>
        <v>-</v>
      </c>
      <c r="V470" s="30">
        <v>0</v>
      </c>
      <c r="W470" s="24" t="s">
        <v>1226</v>
      </c>
      <c r="X470" s="30">
        <v>0</v>
      </c>
      <c r="Y470" s="24" t="s">
        <v>1226</v>
      </c>
      <c r="Z470" s="30">
        <v>0</v>
      </c>
      <c r="AA470" s="24" t="str">
        <f t="shared" si="141"/>
        <v>-</v>
      </c>
      <c r="AB470" s="64">
        <f t="shared" si="143"/>
        <v>0</v>
      </c>
      <c r="AC470" s="23" t="str">
        <f t="shared" si="142"/>
        <v>-</v>
      </c>
    </row>
    <row r="471" spans="1:29">
      <c r="A471" s="25"/>
      <c r="B471" s="25"/>
      <c r="C471" s="25"/>
      <c r="D471" s="26" t="s">
        <v>372</v>
      </c>
      <c r="E471" s="26"/>
      <c r="F471" s="28"/>
      <c r="G471" s="32" t="s">
        <v>355</v>
      </c>
      <c r="H471" s="20">
        <f t="shared" ref="H471:AB471" si="144">H472+H476</f>
        <v>0</v>
      </c>
      <c r="I471" s="20">
        <f t="shared" si="144"/>
        <v>0</v>
      </c>
      <c r="J471" s="20">
        <f t="shared" si="144"/>
        <v>0</v>
      </c>
      <c r="K471" s="20">
        <f t="shared" si="144"/>
        <v>11227749</v>
      </c>
      <c r="L471" s="22" t="str">
        <f t="shared" si="135"/>
        <v>-</v>
      </c>
      <c r="M471" s="20">
        <f t="shared" si="144"/>
        <v>10000000</v>
      </c>
      <c r="N471" s="20">
        <f t="shared" si="144"/>
        <v>40242796</v>
      </c>
      <c r="O471" s="22">
        <f t="shared" si="138"/>
        <v>258.42265444302325</v>
      </c>
      <c r="P471" s="20">
        <f t="shared" si="144"/>
        <v>80702799</v>
      </c>
      <c r="Q471" s="20">
        <f t="shared" si="144"/>
        <v>80556264</v>
      </c>
      <c r="R471" s="22">
        <f t="shared" si="139"/>
        <v>100.17561404033657</v>
      </c>
      <c r="S471" s="20">
        <f t="shared" si="144"/>
        <v>34291156</v>
      </c>
      <c r="T471" s="20">
        <f t="shared" si="144"/>
        <v>36924044</v>
      </c>
      <c r="U471" s="23">
        <f t="shared" si="140"/>
        <v>-57.432042776958966</v>
      </c>
      <c r="V471" s="79">
        <v>0</v>
      </c>
      <c r="W471" s="80">
        <v>-100</v>
      </c>
      <c r="X471" s="79">
        <v>0</v>
      </c>
      <c r="Y471" s="80" t="s">
        <v>1226</v>
      </c>
      <c r="Z471" s="79">
        <v>0</v>
      </c>
      <c r="AA471" s="24" t="str">
        <f t="shared" si="141"/>
        <v>-</v>
      </c>
      <c r="AB471" s="63">
        <f t="shared" si="144"/>
        <v>0</v>
      </c>
      <c r="AC471" s="23" t="str">
        <f t="shared" si="142"/>
        <v>-</v>
      </c>
    </row>
    <row r="472" spans="1:29">
      <c r="A472" s="25"/>
      <c r="B472" s="25"/>
      <c r="C472" s="25"/>
      <c r="D472" s="25"/>
      <c r="E472" s="26" t="s">
        <v>17</v>
      </c>
      <c r="F472" s="28"/>
      <c r="G472" s="32" t="s">
        <v>355</v>
      </c>
      <c r="H472" s="20">
        <f t="shared" ref="H472:AB472" si="145">SUM(H473:H475)</f>
        <v>0</v>
      </c>
      <c r="I472" s="20">
        <f t="shared" si="145"/>
        <v>0</v>
      </c>
      <c r="J472" s="20">
        <f t="shared" si="145"/>
        <v>0</v>
      </c>
      <c r="K472" s="20">
        <f t="shared" si="145"/>
        <v>11227749</v>
      </c>
      <c r="L472" s="22" t="str">
        <f t="shared" ref="L472:L538" si="146">IFERROR(K472/I472*100-100,"-")</f>
        <v>-</v>
      </c>
      <c r="M472" s="20">
        <f t="shared" si="145"/>
        <v>10000000</v>
      </c>
      <c r="N472" s="20">
        <f t="shared" si="145"/>
        <v>40242796</v>
      </c>
      <c r="O472" s="22">
        <f t="shared" si="138"/>
        <v>258.42265444302325</v>
      </c>
      <c r="P472" s="20">
        <f t="shared" si="145"/>
        <v>80702799</v>
      </c>
      <c r="Q472" s="20">
        <f t="shared" si="145"/>
        <v>80017488</v>
      </c>
      <c r="R472" s="22">
        <f t="shared" si="139"/>
        <v>98.836800504617031</v>
      </c>
      <c r="S472" s="20">
        <f t="shared" si="145"/>
        <v>34291156</v>
      </c>
      <c r="T472" s="20">
        <f t="shared" si="145"/>
        <v>36154229</v>
      </c>
      <c r="U472" s="23">
        <f t="shared" si="140"/>
        <v>-57.145423010529903</v>
      </c>
      <c r="V472" s="79">
        <v>0</v>
      </c>
      <c r="W472" s="80">
        <v>-100</v>
      </c>
      <c r="X472" s="79">
        <v>0</v>
      </c>
      <c r="Y472" s="80" t="s">
        <v>1226</v>
      </c>
      <c r="Z472" s="79">
        <v>0</v>
      </c>
      <c r="AA472" s="24" t="str">
        <f t="shared" si="141"/>
        <v>-</v>
      </c>
      <c r="AB472" s="63">
        <f t="shared" si="145"/>
        <v>0</v>
      </c>
      <c r="AC472" s="23" t="str">
        <f t="shared" si="142"/>
        <v>-</v>
      </c>
    </row>
    <row r="473" spans="1:29">
      <c r="A473" s="25"/>
      <c r="B473" s="25"/>
      <c r="C473" s="25"/>
      <c r="D473" s="25"/>
      <c r="E473" s="25"/>
      <c r="F473" s="28" t="s">
        <v>755</v>
      </c>
      <c r="G473" s="29">
        <v>267</v>
      </c>
      <c r="H473" s="31"/>
      <c r="I473" s="31"/>
      <c r="J473" s="31">
        <v>0</v>
      </c>
      <c r="K473" s="30">
        <v>6637418</v>
      </c>
      <c r="L473" s="22" t="str">
        <f t="shared" si="146"/>
        <v>-</v>
      </c>
      <c r="M473" s="30">
        <v>7525928</v>
      </c>
      <c r="N473" s="30">
        <v>12037926</v>
      </c>
      <c r="O473" s="22">
        <f t="shared" si="138"/>
        <v>81.364590869521862</v>
      </c>
      <c r="P473" s="30">
        <v>22466855</v>
      </c>
      <c r="Q473" s="30">
        <v>22084576</v>
      </c>
      <c r="R473" s="22">
        <f t="shared" si="139"/>
        <v>83.458313334041094</v>
      </c>
      <c r="S473" s="30">
        <v>12270317</v>
      </c>
      <c r="T473" s="30">
        <v>5995777</v>
      </c>
      <c r="U473" s="23">
        <f t="shared" si="140"/>
        <v>-44.439426865156925</v>
      </c>
      <c r="V473" s="69">
        <v>0</v>
      </c>
      <c r="W473" s="70">
        <v>-100</v>
      </c>
      <c r="X473" s="69">
        <v>0</v>
      </c>
      <c r="Y473" s="70" t="s">
        <v>1226</v>
      </c>
      <c r="Z473" s="69">
        <v>0</v>
      </c>
      <c r="AA473" s="24" t="str">
        <f t="shared" si="141"/>
        <v>-</v>
      </c>
      <c r="AB473" s="64">
        <f>Z473*$AB$3*$AB$4</f>
        <v>0</v>
      </c>
      <c r="AC473" s="23" t="str">
        <f t="shared" si="142"/>
        <v>-</v>
      </c>
    </row>
    <row r="474" spans="1:29">
      <c r="A474" s="25"/>
      <c r="B474" s="25"/>
      <c r="C474" s="25"/>
      <c r="D474" s="25"/>
      <c r="E474" s="25"/>
      <c r="F474" s="28" t="s">
        <v>756</v>
      </c>
      <c r="G474" s="29">
        <v>267</v>
      </c>
      <c r="H474" s="31"/>
      <c r="I474" s="31"/>
      <c r="J474" s="31">
        <v>0</v>
      </c>
      <c r="K474" s="30">
        <v>702013</v>
      </c>
      <c r="L474" s="22" t="str">
        <f t="shared" si="146"/>
        <v>-</v>
      </c>
      <c r="M474" s="30">
        <v>513692</v>
      </c>
      <c r="N474" s="30">
        <v>10044645</v>
      </c>
      <c r="O474" s="22">
        <f t="shared" si="138"/>
        <v>1330.8346141738116</v>
      </c>
      <c r="P474" s="30">
        <v>30226591</v>
      </c>
      <c r="Q474" s="30">
        <v>29314113</v>
      </c>
      <c r="R474" s="22">
        <f t="shared" si="139"/>
        <v>191.83821827451345</v>
      </c>
      <c r="S474" s="30">
        <v>4163144</v>
      </c>
      <c r="T474" s="30">
        <v>16878732</v>
      </c>
      <c r="U474" s="23">
        <f t="shared" si="140"/>
        <v>-85.798158040804438</v>
      </c>
      <c r="V474" s="30">
        <v>0</v>
      </c>
      <c r="W474" s="24">
        <v>-100</v>
      </c>
      <c r="X474" s="30">
        <v>0</v>
      </c>
      <c r="Y474" s="24" t="s">
        <v>1226</v>
      </c>
      <c r="Z474" s="30">
        <v>0</v>
      </c>
      <c r="AA474" s="24" t="str">
        <f t="shared" si="141"/>
        <v>-</v>
      </c>
      <c r="AB474" s="64">
        <f>Z474*$AB$3*$AB$4</f>
        <v>0</v>
      </c>
      <c r="AC474" s="23" t="str">
        <f t="shared" si="142"/>
        <v>-</v>
      </c>
    </row>
    <row r="475" spans="1:29">
      <c r="A475" s="25"/>
      <c r="B475" s="25"/>
      <c r="C475" s="25"/>
      <c r="D475" s="25"/>
      <c r="E475" s="25"/>
      <c r="F475" s="28" t="s">
        <v>757</v>
      </c>
      <c r="G475" s="29">
        <v>267</v>
      </c>
      <c r="H475" s="31"/>
      <c r="I475" s="31"/>
      <c r="J475" s="31">
        <v>0</v>
      </c>
      <c r="K475" s="30">
        <v>3888318</v>
      </c>
      <c r="L475" s="22" t="str">
        <f t="shared" si="146"/>
        <v>-</v>
      </c>
      <c r="M475" s="30">
        <v>1960380</v>
      </c>
      <c r="N475" s="30">
        <v>18160225</v>
      </c>
      <c r="O475" s="22">
        <f t="shared" si="138"/>
        <v>367.04577660571999</v>
      </c>
      <c r="P475" s="30">
        <v>28009353</v>
      </c>
      <c r="Q475" s="30">
        <v>28618799</v>
      </c>
      <c r="R475" s="22">
        <f t="shared" si="139"/>
        <v>57.590552980483466</v>
      </c>
      <c r="S475" s="30">
        <v>17857695</v>
      </c>
      <c r="T475" s="30">
        <v>13279720</v>
      </c>
      <c r="U475" s="23">
        <f t="shared" si="140"/>
        <v>-37.601521992589561</v>
      </c>
      <c r="V475" s="30">
        <v>0</v>
      </c>
      <c r="W475" s="24">
        <v>-100</v>
      </c>
      <c r="X475" s="30">
        <v>0</v>
      </c>
      <c r="Y475" s="24" t="s">
        <v>1226</v>
      </c>
      <c r="Z475" s="30">
        <v>0</v>
      </c>
      <c r="AA475" s="24" t="str">
        <f t="shared" si="141"/>
        <v>-</v>
      </c>
      <c r="AB475" s="64">
        <f>Z475*$AB$3*$AB$4</f>
        <v>0</v>
      </c>
      <c r="AC475" s="23" t="str">
        <f t="shared" si="142"/>
        <v>-</v>
      </c>
    </row>
    <row r="476" spans="1:29">
      <c r="A476" s="25"/>
      <c r="B476" s="25"/>
      <c r="C476" s="25"/>
      <c r="D476" s="25"/>
      <c r="E476" s="26" t="s">
        <v>758</v>
      </c>
      <c r="F476" s="28"/>
      <c r="G476" s="32" t="s">
        <v>355</v>
      </c>
      <c r="H476" s="20">
        <f t="shared" ref="H476:AB476" si="147">H477</f>
        <v>0</v>
      </c>
      <c r="I476" s="20">
        <f t="shared" si="147"/>
        <v>0</v>
      </c>
      <c r="J476" s="20">
        <f t="shared" si="147"/>
        <v>0</v>
      </c>
      <c r="K476" s="20">
        <f t="shared" si="147"/>
        <v>0</v>
      </c>
      <c r="L476" s="22" t="str">
        <f t="shared" si="146"/>
        <v>-</v>
      </c>
      <c r="M476" s="20">
        <f t="shared" si="147"/>
        <v>0</v>
      </c>
      <c r="N476" s="20">
        <f t="shared" si="147"/>
        <v>0</v>
      </c>
      <c r="O476" s="22" t="str">
        <f t="shared" si="138"/>
        <v>-</v>
      </c>
      <c r="P476" s="20">
        <f t="shared" si="147"/>
        <v>0</v>
      </c>
      <c r="Q476" s="20">
        <f t="shared" si="147"/>
        <v>538776</v>
      </c>
      <c r="R476" s="22" t="str">
        <f t="shared" si="139"/>
        <v>-</v>
      </c>
      <c r="S476" s="20">
        <f t="shared" si="147"/>
        <v>0</v>
      </c>
      <c r="T476" s="20">
        <f t="shared" si="147"/>
        <v>769815</v>
      </c>
      <c r="U476" s="23">
        <f t="shared" si="140"/>
        <v>-100</v>
      </c>
      <c r="V476" s="79">
        <v>0</v>
      </c>
      <c r="W476" s="80" t="s">
        <v>1226</v>
      </c>
      <c r="X476" s="79">
        <v>0</v>
      </c>
      <c r="Y476" s="80" t="s">
        <v>1226</v>
      </c>
      <c r="Z476" s="79">
        <v>0</v>
      </c>
      <c r="AA476" s="24" t="str">
        <f t="shared" si="141"/>
        <v>-</v>
      </c>
      <c r="AB476" s="63">
        <f t="shared" si="147"/>
        <v>0</v>
      </c>
      <c r="AC476" s="23" t="str">
        <f t="shared" si="142"/>
        <v>-</v>
      </c>
    </row>
    <row r="477" spans="1:29">
      <c r="A477" s="25"/>
      <c r="B477" s="25"/>
      <c r="C477" s="25"/>
      <c r="D477" s="25"/>
      <c r="E477" s="25"/>
      <c r="F477" s="28" t="s">
        <v>759</v>
      </c>
      <c r="G477" s="29">
        <v>267</v>
      </c>
      <c r="H477" s="31"/>
      <c r="I477" s="31"/>
      <c r="J477" s="31"/>
      <c r="K477" s="31"/>
      <c r="L477" s="22" t="str">
        <f t="shared" si="146"/>
        <v>-</v>
      </c>
      <c r="M477" s="31">
        <v>0</v>
      </c>
      <c r="N477" s="31"/>
      <c r="O477" s="22" t="str">
        <f t="shared" si="138"/>
        <v>-</v>
      </c>
      <c r="P477" s="31">
        <v>0</v>
      </c>
      <c r="Q477" s="30">
        <v>538776</v>
      </c>
      <c r="R477" s="22" t="str">
        <f t="shared" si="139"/>
        <v>-</v>
      </c>
      <c r="S477" s="31">
        <v>0</v>
      </c>
      <c r="T477" s="30">
        <v>769815</v>
      </c>
      <c r="U477" s="23">
        <f t="shared" si="140"/>
        <v>-100</v>
      </c>
      <c r="V477" s="30">
        <v>0</v>
      </c>
      <c r="W477" s="24" t="s">
        <v>1226</v>
      </c>
      <c r="X477" s="30">
        <v>0</v>
      </c>
      <c r="Y477" s="24" t="s">
        <v>1226</v>
      </c>
      <c r="Z477" s="30">
        <v>0</v>
      </c>
      <c r="AA477" s="24" t="str">
        <f t="shared" si="141"/>
        <v>-</v>
      </c>
      <c r="AB477" s="64">
        <f>Z477*$AB$3*$AB$4</f>
        <v>0</v>
      </c>
      <c r="AC477" s="23" t="str">
        <f t="shared" si="142"/>
        <v>-</v>
      </c>
    </row>
    <row r="478" spans="1:29">
      <c r="A478" s="25"/>
      <c r="B478" s="25"/>
      <c r="C478" s="26" t="s">
        <v>37</v>
      </c>
      <c r="D478" s="26"/>
      <c r="E478" s="26"/>
      <c r="F478" s="28"/>
      <c r="G478" s="32" t="s">
        <v>355</v>
      </c>
      <c r="H478" s="20">
        <f t="shared" ref="H478:AB478" si="148">H479+H492</f>
        <v>455000</v>
      </c>
      <c r="I478" s="20">
        <f t="shared" si="148"/>
        <v>1509585</v>
      </c>
      <c r="J478" s="20">
        <f t="shared" si="148"/>
        <v>45936294</v>
      </c>
      <c r="K478" s="20">
        <f t="shared" si="148"/>
        <v>38248829</v>
      </c>
      <c r="L478" s="22">
        <f t="shared" si="146"/>
        <v>2433.7313897528129</v>
      </c>
      <c r="M478" s="20">
        <f t="shared" si="148"/>
        <v>3176000</v>
      </c>
      <c r="N478" s="20">
        <f t="shared" si="148"/>
        <v>4425960</v>
      </c>
      <c r="O478" s="22">
        <f t="shared" si="138"/>
        <v>-88.428508491070403</v>
      </c>
      <c r="P478" s="20">
        <f t="shared" si="148"/>
        <v>55902000</v>
      </c>
      <c r="Q478" s="20">
        <f t="shared" si="148"/>
        <v>2552240</v>
      </c>
      <c r="R478" s="22">
        <f t="shared" si="139"/>
        <v>-42.334770309718117</v>
      </c>
      <c r="S478" s="20">
        <f t="shared" si="148"/>
        <v>0</v>
      </c>
      <c r="T478" s="20">
        <f t="shared" si="148"/>
        <v>951753</v>
      </c>
      <c r="U478" s="23">
        <f t="shared" si="140"/>
        <v>-100</v>
      </c>
      <c r="V478" s="79">
        <v>600000</v>
      </c>
      <c r="W478" s="80" t="s">
        <v>1226</v>
      </c>
      <c r="X478" s="79">
        <v>0</v>
      </c>
      <c r="Y478" s="80">
        <v>-100</v>
      </c>
      <c r="Z478" s="79">
        <v>0</v>
      </c>
      <c r="AA478" s="24" t="str">
        <f t="shared" si="141"/>
        <v>-</v>
      </c>
      <c r="AB478" s="63">
        <f t="shared" si="148"/>
        <v>0</v>
      </c>
      <c r="AC478" s="23" t="str">
        <f t="shared" si="142"/>
        <v>-</v>
      </c>
    </row>
    <row r="479" spans="1:29">
      <c r="A479" s="25"/>
      <c r="B479" s="25"/>
      <c r="C479" s="25"/>
      <c r="D479" s="26" t="s">
        <v>373</v>
      </c>
      <c r="E479" s="26"/>
      <c r="F479" s="28"/>
      <c r="G479" s="32" t="s">
        <v>355</v>
      </c>
      <c r="H479" s="20">
        <f t="shared" ref="H479:AB479" si="149">H480+H482+H484+H487</f>
        <v>455000</v>
      </c>
      <c r="I479" s="20">
        <f t="shared" si="149"/>
        <v>1509360</v>
      </c>
      <c r="J479" s="20">
        <f t="shared" si="149"/>
        <v>45936294</v>
      </c>
      <c r="K479" s="20">
        <f t="shared" si="149"/>
        <v>38248531</v>
      </c>
      <c r="L479" s="22">
        <f t="shared" si="146"/>
        <v>2434.0893491281072</v>
      </c>
      <c r="M479" s="20">
        <f t="shared" si="149"/>
        <v>3176000</v>
      </c>
      <c r="N479" s="20">
        <f t="shared" si="149"/>
        <v>4425676</v>
      </c>
      <c r="O479" s="22">
        <f t="shared" si="138"/>
        <v>-88.429160848033618</v>
      </c>
      <c r="P479" s="20">
        <f t="shared" si="149"/>
        <v>55902000</v>
      </c>
      <c r="Q479" s="20">
        <f t="shared" si="149"/>
        <v>2552095</v>
      </c>
      <c r="R479" s="22">
        <f t="shared" si="139"/>
        <v>-42.334346210612793</v>
      </c>
      <c r="S479" s="20">
        <f t="shared" si="149"/>
        <v>0</v>
      </c>
      <c r="T479" s="20">
        <f t="shared" si="149"/>
        <v>951753</v>
      </c>
      <c r="U479" s="23">
        <f t="shared" si="140"/>
        <v>-100</v>
      </c>
      <c r="V479" s="79">
        <v>600000</v>
      </c>
      <c r="W479" s="80" t="s">
        <v>1226</v>
      </c>
      <c r="X479" s="79">
        <v>0</v>
      </c>
      <c r="Y479" s="80">
        <v>-100</v>
      </c>
      <c r="Z479" s="79">
        <v>0</v>
      </c>
      <c r="AA479" s="24" t="str">
        <f t="shared" si="141"/>
        <v>-</v>
      </c>
      <c r="AB479" s="63">
        <f t="shared" si="149"/>
        <v>0</v>
      </c>
      <c r="AC479" s="23" t="str">
        <f t="shared" si="142"/>
        <v>-</v>
      </c>
    </row>
    <row r="480" spans="1:29">
      <c r="A480" s="25"/>
      <c r="B480" s="25"/>
      <c r="C480" s="25"/>
      <c r="D480" s="25"/>
      <c r="E480" s="26" t="s">
        <v>250</v>
      </c>
      <c r="F480" s="28"/>
      <c r="G480" s="32" t="s">
        <v>355</v>
      </c>
      <c r="H480" s="20">
        <f t="shared" ref="H480:AB480" si="150">H481</f>
        <v>0</v>
      </c>
      <c r="I480" s="20">
        <f t="shared" si="150"/>
        <v>687658</v>
      </c>
      <c r="J480" s="20">
        <f t="shared" si="150"/>
        <v>0</v>
      </c>
      <c r="K480" s="20">
        <f t="shared" si="150"/>
        <v>972178</v>
      </c>
      <c r="L480" s="22">
        <f t="shared" si="146"/>
        <v>41.375218495240375</v>
      </c>
      <c r="M480" s="20">
        <f t="shared" si="150"/>
        <v>0</v>
      </c>
      <c r="N480" s="20">
        <f t="shared" si="150"/>
        <v>887686</v>
      </c>
      <c r="O480" s="22">
        <f t="shared" si="138"/>
        <v>-8.6910010306754515</v>
      </c>
      <c r="P480" s="20">
        <f t="shared" si="150"/>
        <v>0</v>
      </c>
      <c r="Q480" s="20">
        <f t="shared" si="150"/>
        <v>1110183</v>
      </c>
      <c r="R480" s="22">
        <f t="shared" si="139"/>
        <v>25.064831483204642</v>
      </c>
      <c r="S480" s="20">
        <f t="shared" si="150"/>
        <v>0</v>
      </c>
      <c r="T480" s="20">
        <f t="shared" si="150"/>
        <v>336258</v>
      </c>
      <c r="U480" s="23">
        <f t="shared" si="140"/>
        <v>-100</v>
      </c>
      <c r="V480" s="79">
        <v>0</v>
      </c>
      <c r="W480" s="80" t="s">
        <v>1226</v>
      </c>
      <c r="X480" s="79">
        <v>0</v>
      </c>
      <c r="Y480" s="80" t="s">
        <v>1226</v>
      </c>
      <c r="Z480" s="79">
        <v>0</v>
      </c>
      <c r="AA480" s="24" t="str">
        <f t="shared" si="141"/>
        <v>-</v>
      </c>
      <c r="AB480" s="63">
        <f t="shared" si="150"/>
        <v>0</v>
      </c>
      <c r="AC480" s="23" t="str">
        <f t="shared" si="142"/>
        <v>-</v>
      </c>
    </row>
    <row r="481" spans="1:29">
      <c r="A481" s="25"/>
      <c r="B481" s="25"/>
      <c r="C481" s="25"/>
      <c r="D481" s="25"/>
      <c r="E481" s="25"/>
      <c r="F481" s="28" t="s">
        <v>760</v>
      </c>
      <c r="G481" s="29">
        <v>100</v>
      </c>
      <c r="H481" s="31">
        <v>0</v>
      </c>
      <c r="I481" s="30">
        <v>687658</v>
      </c>
      <c r="J481" s="31">
        <v>0</v>
      </c>
      <c r="K481" s="30">
        <v>972178</v>
      </c>
      <c r="L481" s="22">
        <f t="shared" si="146"/>
        <v>41.375218495240375</v>
      </c>
      <c r="M481" s="31">
        <v>0</v>
      </c>
      <c r="N481" s="30">
        <v>887686</v>
      </c>
      <c r="O481" s="22">
        <f t="shared" si="138"/>
        <v>-8.6910010306754515</v>
      </c>
      <c r="P481" s="31">
        <v>0</v>
      </c>
      <c r="Q481" s="30">
        <v>1110183</v>
      </c>
      <c r="R481" s="22">
        <f t="shared" si="139"/>
        <v>25.064831483204642</v>
      </c>
      <c r="S481" s="31">
        <v>0</v>
      </c>
      <c r="T481" s="30">
        <v>336258</v>
      </c>
      <c r="U481" s="23">
        <f t="shared" si="140"/>
        <v>-100</v>
      </c>
      <c r="V481" s="94">
        <v>0</v>
      </c>
      <c r="W481" s="70" t="s">
        <v>1226</v>
      </c>
      <c r="X481" s="69">
        <v>0</v>
      </c>
      <c r="Y481" s="70" t="s">
        <v>1226</v>
      </c>
      <c r="Z481" s="69">
        <v>0</v>
      </c>
      <c r="AA481" s="24" t="str">
        <f t="shared" si="141"/>
        <v>-</v>
      </c>
      <c r="AB481" s="64">
        <f>Z481*$AB$3*$AB$4</f>
        <v>0</v>
      </c>
      <c r="AC481" s="23" t="str">
        <f t="shared" si="142"/>
        <v>-</v>
      </c>
    </row>
    <row r="482" spans="1:29">
      <c r="A482" s="25"/>
      <c r="B482" s="25"/>
      <c r="C482" s="25"/>
      <c r="D482" s="25"/>
      <c r="E482" s="26" t="s">
        <v>251</v>
      </c>
      <c r="F482" s="28"/>
      <c r="G482" s="32" t="s">
        <v>355</v>
      </c>
      <c r="H482" s="20">
        <f t="shared" ref="H482:AB482" si="151">H483</f>
        <v>0</v>
      </c>
      <c r="I482" s="20">
        <f t="shared" si="151"/>
        <v>764214</v>
      </c>
      <c r="J482" s="20">
        <f t="shared" si="151"/>
        <v>0</v>
      </c>
      <c r="K482" s="20">
        <f t="shared" si="151"/>
        <v>778152</v>
      </c>
      <c r="L482" s="22">
        <f t="shared" si="146"/>
        <v>1.8238346850489364</v>
      </c>
      <c r="M482" s="20">
        <f t="shared" si="151"/>
        <v>0</v>
      </c>
      <c r="N482" s="20">
        <f t="shared" si="151"/>
        <v>849402</v>
      </c>
      <c r="O482" s="22">
        <f t="shared" si="138"/>
        <v>9.156308793140667</v>
      </c>
      <c r="P482" s="20">
        <f t="shared" si="151"/>
        <v>0</v>
      </c>
      <c r="Q482" s="20">
        <f t="shared" si="151"/>
        <v>927468</v>
      </c>
      <c r="R482" s="22">
        <f t="shared" si="139"/>
        <v>9.1907012227425895</v>
      </c>
      <c r="S482" s="20">
        <f t="shared" si="151"/>
        <v>0</v>
      </c>
      <c r="T482" s="20">
        <f t="shared" si="151"/>
        <v>324259</v>
      </c>
      <c r="U482" s="23">
        <f t="shared" si="140"/>
        <v>-100</v>
      </c>
      <c r="V482" s="79">
        <v>0</v>
      </c>
      <c r="W482" s="80" t="s">
        <v>1226</v>
      </c>
      <c r="X482" s="79">
        <v>0</v>
      </c>
      <c r="Y482" s="80" t="s">
        <v>1226</v>
      </c>
      <c r="Z482" s="79">
        <v>0</v>
      </c>
      <c r="AA482" s="24" t="str">
        <f t="shared" si="141"/>
        <v>-</v>
      </c>
      <c r="AB482" s="63">
        <f t="shared" si="151"/>
        <v>0</v>
      </c>
      <c r="AC482" s="23" t="str">
        <f t="shared" si="142"/>
        <v>-</v>
      </c>
    </row>
    <row r="483" spans="1:29">
      <c r="A483" s="25"/>
      <c r="B483" s="25"/>
      <c r="C483" s="25"/>
      <c r="D483" s="25"/>
      <c r="E483" s="25"/>
      <c r="F483" s="28" t="s">
        <v>761</v>
      </c>
      <c r="G483" s="29">
        <v>100</v>
      </c>
      <c r="H483" s="31">
        <v>0</v>
      </c>
      <c r="I483" s="30">
        <v>764214</v>
      </c>
      <c r="J483" s="31">
        <v>0</v>
      </c>
      <c r="K483" s="30">
        <v>778152</v>
      </c>
      <c r="L483" s="22">
        <f t="shared" si="146"/>
        <v>1.8238346850489364</v>
      </c>
      <c r="M483" s="31">
        <v>0</v>
      </c>
      <c r="N483" s="30">
        <v>849402</v>
      </c>
      <c r="O483" s="22">
        <f t="shared" si="138"/>
        <v>9.156308793140667</v>
      </c>
      <c r="P483" s="31">
        <v>0</v>
      </c>
      <c r="Q483" s="30">
        <v>927468</v>
      </c>
      <c r="R483" s="22">
        <f t="shared" si="139"/>
        <v>9.1907012227425895</v>
      </c>
      <c r="S483" s="31">
        <v>0</v>
      </c>
      <c r="T483" s="30">
        <v>324259</v>
      </c>
      <c r="U483" s="23">
        <f t="shared" si="140"/>
        <v>-100</v>
      </c>
      <c r="V483" s="95">
        <v>0</v>
      </c>
      <c r="W483" s="72" t="s">
        <v>1226</v>
      </c>
      <c r="X483" s="71">
        <v>0</v>
      </c>
      <c r="Y483" s="72" t="s">
        <v>1226</v>
      </c>
      <c r="Z483" s="71">
        <v>0</v>
      </c>
      <c r="AA483" s="24" t="str">
        <f t="shared" si="141"/>
        <v>-</v>
      </c>
      <c r="AB483" s="64">
        <f>Z483*$AB$3*$AB$4</f>
        <v>0</v>
      </c>
      <c r="AC483" s="23" t="str">
        <f t="shared" si="142"/>
        <v>-</v>
      </c>
    </row>
    <row r="484" spans="1:29">
      <c r="A484" s="25"/>
      <c r="B484" s="25"/>
      <c r="C484" s="25"/>
      <c r="D484" s="25"/>
      <c r="E484" s="26" t="s">
        <v>276</v>
      </c>
      <c r="F484" s="28"/>
      <c r="G484" s="32" t="s">
        <v>355</v>
      </c>
      <c r="H484" s="20">
        <f t="shared" ref="H484:AB484" si="152">H485+H486</f>
        <v>455000</v>
      </c>
      <c r="I484" s="20">
        <f t="shared" si="152"/>
        <v>45250</v>
      </c>
      <c r="J484" s="20">
        <f t="shared" si="152"/>
        <v>0</v>
      </c>
      <c r="K484" s="20">
        <f t="shared" si="152"/>
        <v>12709</v>
      </c>
      <c r="L484" s="22">
        <f t="shared" si="146"/>
        <v>-71.913812154696132</v>
      </c>
      <c r="M484" s="20">
        <f t="shared" si="152"/>
        <v>0</v>
      </c>
      <c r="N484" s="20">
        <f t="shared" si="152"/>
        <v>0</v>
      </c>
      <c r="O484" s="22">
        <f t="shared" si="138"/>
        <v>-100</v>
      </c>
      <c r="P484" s="20">
        <f t="shared" si="152"/>
        <v>0</v>
      </c>
      <c r="Q484" s="20">
        <f t="shared" si="152"/>
        <v>0</v>
      </c>
      <c r="R484" s="22" t="str">
        <f t="shared" si="139"/>
        <v>-</v>
      </c>
      <c r="S484" s="20">
        <f t="shared" si="152"/>
        <v>0</v>
      </c>
      <c r="T484" s="20">
        <f t="shared" si="152"/>
        <v>0</v>
      </c>
      <c r="U484" s="23" t="str">
        <f t="shared" si="140"/>
        <v>-</v>
      </c>
      <c r="V484" s="79">
        <v>0</v>
      </c>
      <c r="W484" s="80" t="s">
        <v>1226</v>
      </c>
      <c r="X484" s="79">
        <v>0</v>
      </c>
      <c r="Y484" s="80" t="s">
        <v>1226</v>
      </c>
      <c r="Z484" s="79">
        <v>0</v>
      </c>
      <c r="AA484" s="24" t="str">
        <f t="shared" si="141"/>
        <v>-</v>
      </c>
      <c r="AB484" s="63">
        <f t="shared" si="152"/>
        <v>0</v>
      </c>
      <c r="AC484" s="23" t="str">
        <f t="shared" si="142"/>
        <v>-</v>
      </c>
    </row>
    <row r="485" spans="1:29">
      <c r="A485" s="25"/>
      <c r="B485" s="25"/>
      <c r="C485" s="25"/>
      <c r="D485" s="25"/>
      <c r="E485" s="25"/>
      <c r="F485" s="28" t="s">
        <v>762</v>
      </c>
      <c r="G485" s="29">
        <v>120</v>
      </c>
      <c r="H485" s="30">
        <v>155000</v>
      </c>
      <c r="I485" s="30">
        <v>45250</v>
      </c>
      <c r="J485" s="31">
        <v>0</v>
      </c>
      <c r="K485" s="30">
        <v>12709</v>
      </c>
      <c r="L485" s="22">
        <f t="shared" si="146"/>
        <v>-71.913812154696132</v>
      </c>
      <c r="M485" s="31">
        <v>0</v>
      </c>
      <c r="N485" s="31"/>
      <c r="O485" s="22">
        <f t="shared" si="138"/>
        <v>-100</v>
      </c>
      <c r="P485" s="31"/>
      <c r="Q485" s="31"/>
      <c r="R485" s="22" t="str">
        <f t="shared" si="139"/>
        <v>-</v>
      </c>
      <c r="S485" s="31"/>
      <c r="T485" s="31"/>
      <c r="U485" s="23" t="str">
        <f t="shared" si="140"/>
        <v>-</v>
      </c>
      <c r="V485" s="30">
        <v>0</v>
      </c>
      <c r="W485" s="24" t="s">
        <v>1226</v>
      </c>
      <c r="X485" s="30">
        <v>0</v>
      </c>
      <c r="Y485" s="24" t="s">
        <v>1226</v>
      </c>
      <c r="Z485" s="30">
        <v>0</v>
      </c>
      <c r="AA485" s="24" t="str">
        <f t="shared" si="141"/>
        <v>-</v>
      </c>
      <c r="AB485" s="64">
        <f>Z485*$AB$3*$AB$4</f>
        <v>0</v>
      </c>
      <c r="AC485" s="23" t="str">
        <f t="shared" si="142"/>
        <v>-</v>
      </c>
    </row>
    <row r="486" spans="1:29">
      <c r="A486" s="25"/>
      <c r="B486" s="25"/>
      <c r="C486" s="25"/>
      <c r="D486" s="25"/>
      <c r="E486" s="25"/>
      <c r="F486" s="28" t="s">
        <v>762</v>
      </c>
      <c r="G486" s="29">
        <v>220</v>
      </c>
      <c r="H486" s="30">
        <v>300000</v>
      </c>
      <c r="I486" s="31">
        <v>0</v>
      </c>
      <c r="J486" s="31"/>
      <c r="K486" s="31"/>
      <c r="L486" s="22" t="str">
        <f t="shared" si="146"/>
        <v>-</v>
      </c>
      <c r="M486" s="31">
        <v>0</v>
      </c>
      <c r="N486" s="31"/>
      <c r="O486" s="22" t="str">
        <f t="shared" si="138"/>
        <v>-</v>
      </c>
      <c r="P486" s="31"/>
      <c r="Q486" s="31"/>
      <c r="R486" s="22" t="str">
        <f t="shared" si="139"/>
        <v>-</v>
      </c>
      <c r="S486" s="31"/>
      <c r="T486" s="31"/>
      <c r="U486" s="23" t="str">
        <f t="shared" si="140"/>
        <v>-</v>
      </c>
      <c r="V486" s="30">
        <v>0</v>
      </c>
      <c r="W486" s="24" t="s">
        <v>1226</v>
      </c>
      <c r="X486" s="30">
        <v>0</v>
      </c>
      <c r="Y486" s="24" t="s">
        <v>1226</v>
      </c>
      <c r="Z486" s="30">
        <v>0</v>
      </c>
      <c r="AA486" s="24" t="str">
        <f t="shared" si="141"/>
        <v>-</v>
      </c>
      <c r="AB486" s="64">
        <f>Z486*$AB$3*$AB$4</f>
        <v>0</v>
      </c>
      <c r="AC486" s="23" t="str">
        <f t="shared" si="142"/>
        <v>-</v>
      </c>
    </row>
    <row r="487" spans="1:29">
      <c r="A487" s="25"/>
      <c r="B487" s="25"/>
      <c r="C487" s="25"/>
      <c r="D487" s="25"/>
      <c r="E487" s="26" t="s">
        <v>277</v>
      </c>
      <c r="F487" s="28"/>
      <c r="G487" s="32" t="s">
        <v>355</v>
      </c>
      <c r="H487" s="20">
        <f t="shared" ref="H487:AB487" si="153">SUM(H488:H491)</f>
        <v>0</v>
      </c>
      <c r="I487" s="20">
        <f t="shared" si="153"/>
        <v>12238</v>
      </c>
      <c r="J487" s="20">
        <f t="shared" si="153"/>
        <v>45936294</v>
      </c>
      <c r="K487" s="20">
        <f t="shared" si="153"/>
        <v>36485492</v>
      </c>
      <c r="L487" s="22">
        <f t="shared" si="146"/>
        <v>298032.79947703873</v>
      </c>
      <c r="M487" s="20">
        <f t="shared" si="153"/>
        <v>3176000</v>
      </c>
      <c r="N487" s="20">
        <f t="shared" si="153"/>
        <v>2688588</v>
      </c>
      <c r="O487" s="22">
        <f t="shared" si="138"/>
        <v>-92.631076483770585</v>
      </c>
      <c r="P487" s="20">
        <f t="shared" si="153"/>
        <v>55902000</v>
      </c>
      <c r="Q487" s="20">
        <f t="shared" si="153"/>
        <v>514444</v>
      </c>
      <c r="R487" s="22">
        <f t="shared" si="139"/>
        <v>-80.865643973714086</v>
      </c>
      <c r="S487" s="20">
        <f t="shared" si="153"/>
        <v>0</v>
      </c>
      <c r="T487" s="20">
        <f t="shared" si="153"/>
        <v>291236</v>
      </c>
      <c r="U487" s="23">
        <f t="shared" si="140"/>
        <v>-100</v>
      </c>
      <c r="V487" s="79">
        <v>600000</v>
      </c>
      <c r="W487" s="80" t="s">
        <v>1226</v>
      </c>
      <c r="X487" s="79">
        <v>0</v>
      </c>
      <c r="Y487" s="80">
        <v>-100</v>
      </c>
      <c r="Z487" s="79">
        <v>0</v>
      </c>
      <c r="AA487" s="24" t="str">
        <f t="shared" si="141"/>
        <v>-</v>
      </c>
      <c r="AB487" s="63">
        <f t="shared" si="153"/>
        <v>0</v>
      </c>
      <c r="AC487" s="23" t="str">
        <f t="shared" si="142"/>
        <v>-</v>
      </c>
    </row>
    <row r="488" spans="1:29">
      <c r="A488" s="25"/>
      <c r="B488" s="25"/>
      <c r="C488" s="25"/>
      <c r="D488" s="25"/>
      <c r="E488" s="25"/>
      <c r="F488" s="28" t="s">
        <v>763</v>
      </c>
      <c r="G488" s="29">
        <v>100</v>
      </c>
      <c r="H488" s="31"/>
      <c r="I488" s="31"/>
      <c r="J488" s="31"/>
      <c r="K488" s="31"/>
      <c r="L488" s="22" t="str">
        <f t="shared" si="146"/>
        <v>-</v>
      </c>
      <c r="M488" s="31"/>
      <c r="N488" s="31"/>
      <c r="O488" s="22" t="str">
        <f t="shared" si="138"/>
        <v>-</v>
      </c>
      <c r="P488" s="31">
        <v>0</v>
      </c>
      <c r="Q488" s="30">
        <v>514444</v>
      </c>
      <c r="R488" s="22" t="str">
        <f t="shared" si="139"/>
        <v>-</v>
      </c>
      <c r="S488" s="31">
        <v>0</v>
      </c>
      <c r="T488" s="30">
        <v>291236</v>
      </c>
      <c r="U488" s="23">
        <f t="shared" si="140"/>
        <v>-100</v>
      </c>
      <c r="V488" s="30">
        <v>0</v>
      </c>
      <c r="W488" s="74" t="s">
        <v>1226</v>
      </c>
      <c r="X488" s="30">
        <v>0</v>
      </c>
      <c r="Y488" s="74" t="s">
        <v>1226</v>
      </c>
      <c r="Z488" s="30">
        <v>0</v>
      </c>
      <c r="AA488" s="24" t="str">
        <f t="shared" si="141"/>
        <v>-</v>
      </c>
      <c r="AB488" s="64">
        <f>Z488*$AB$3*$AB$4</f>
        <v>0</v>
      </c>
      <c r="AC488" s="23" t="str">
        <f t="shared" si="142"/>
        <v>-</v>
      </c>
    </row>
    <row r="489" spans="1:29">
      <c r="A489" s="25"/>
      <c r="B489" s="25"/>
      <c r="C489" s="25"/>
      <c r="D489" s="25"/>
      <c r="E489" s="25"/>
      <c r="F489" s="28" t="s">
        <v>763</v>
      </c>
      <c r="G489" s="29">
        <v>120</v>
      </c>
      <c r="H489" s="31">
        <v>0</v>
      </c>
      <c r="I489" s="30">
        <v>6119</v>
      </c>
      <c r="J489" s="30">
        <v>5286000</v>
      </c>
      <c r="K489" s="30">
        <v>517338</v>
      </c>
      <c r="L489" s="22">
        <f t="shared" si="146"/>
        <v>8354.616767445661</v>
      </c>
      <c r="M489" s="31">
        <v>0</v>
      </c>
      <c r="N489" s="30">
        <v>1228003</v>
      </c>
      <c r="O489" s="22">
        <f t="shared" si="138"/>
        <v>137.3695726971535</v>
      </c>
      <c r="P489" s="30">
        <v>18634000</v>
      </c>
      <c r="Q489" s="31">
        <v>0</v>
      </c>
      <c r="R489" s="22">
        <f t="shared" si="139"/>
        <v>-100</v>
      </c>
      <c r="S489" s="31"/>
      <c r="T489" s="31"/>
      <c r="U489" s="23" t="str">
        <f t="shared" si="140"/>
        <v>-</v>
      </c>
      <c r="V489" s="30">
        <v>0</v>
      </c>
      <c r="W489" s="24" t="s">
        <v>1226</v>
      </c>
      <c r="X489" s="30">
        <v>0</v>
      </c>
      <c r="Y489" s="24" t="s">
        <v>1226</v>
      </c>
      <c r="Z489" s="30">
        <v>0</v>
      </c>
      <c r="AA489" s="24" t="str">
        <f t="shared" si="141"/>
        <v>-</v>
      </c>
      <c r="AB489" s="64">
        <f>Z489*$AB$3*$AB$4</f>
        <v>0</v>
      </c>
      <c r="AC489" s="23" t="str">
        <f t="shared" si="142"/>
        <v>-</v>
      </c>
    </row>
    <row r="490" spans="1:29">
      <c r="A490" s="25"/>
      <c r="B490" s="25"/>
      <c r="C490" s="25"/>
      <c r="D490" s="25"/>
      <c r="E490" s="25"/>
      <c r="F490" s="100" t="s">
        <v>763</v>
      </c>
      <c r="G490" s="96">
        <v>171</v>
      </c>
      <c r="H490" s="98">
        <v>0</v>
      </c>
      <c r="I490" s="94">
        <v>6119</v>
      </c>
      <c r="J490" s="94">
        <v>5286000</v>
      </c>
      <c r="K490" s="94">
        <v>517338</v>
      </c>
      <c r="L490" s="97">
        <f t="shared" ref="L490" si="154">IFERROR(K490/I490*100-100,"-")</f>
        <v>8354.616767445661</v>
      </c>
      <c r="M490" s="98">
        <v>0</v>
      </c>
      <c r="N490" s="94">
        <v>1228003</v>
      </c>
      <c r="O490" s="97">
        <f t="shared" ref="O490" si="155">IFERROR(N490/K490*100-100,"-")</f>
        <v>137.3695726971535</v>
      </c>
      <c r="P490" s="94">
        <v>18634000</v>
      </c>
      <c r="Q490" s="98">
        <v>0</v>
      </c>
      <c r="R490" s="97">
        <f t="shared" ref="R490" si="156">IFERROR(Q490/N490*100-100,"-")</f>
        <v>-100</v>
      </c>
      <c r="S490" s="98"/>
      <c r="T490" s="98"/>
      <c r="U490" s="99" t="str">
        <f t="shared" ref="U490" si="157">IFERROR(S490/Q490*100-100,"-")</f>
        <v>-</v>
      </c>
      <c r="V490" s="94">
        <v>600000</v>
      </c>
      <c r="W490" s="24"/>
      <c r="X490" s="30"/>
      <c r="Y490" s="24"/>
      <c r="Z490" s="30"/>
      <c r="AA490" s="24"/>
      <c r="AB490" s="64"/>
      <c r="AC490" s="23"/>
    </row>
    <row r="491" spans="1:29">
      <c r="A491" s="25"/>
      <c r="B491" s="25"/>
      <c r="C491" s="25"/>
      <c r="D491" s="25"/>
      <c r="E491" s="25"/>
      <c r="F491" s="28" t="s">
        <v>763</v>
      </c>
      <c r="G491" s="29">
        <v>220</v>
      </c>
      <c r="H491" s="31"/>
      <c r="I491" s="31"/>
      <c r="J491" s="30">
        <v>35364294</v>
      </c>
      <c r="K491" s="30">
        <v>35450816</v>
      </c>
      <c r="L491" s="22" t="str">
        <f t="shared" si="146"/>
        <v>-</v>
      </c>
      <c r="M491" s="30">
        <v>3176000</v>
      </c>
      <c r="N491" s="30">
        <v>232582</v>
      </c>
      <c r="O491" s="22">
        <f t="shared" si="138"/>
        <v>-99.343930475394416</v>
      </c>
      <c r="P491" s="30">
        <v>18634000</v>
      </c>
      <c r="Q491" s="31">
        <v>0</v>
      </c>
      <c r="R491" s="22">
        <f t="shared" si="139"/>
        <v>-100</v>
      </c>
      <c r="S491" s="31"/>
      <c r="T491" s="31"/>
      <c r="U491" s="23" t="str">
        <f t="shared" si="140"/>
        <v>-</v>
      </c>
      <c r="V491" s="30">
        <v>0</v>
      </c>
      <c r="W491" s="24" t="s">
        <v>1226</v>
      </c>
      <c r="X491" s="30">
        <v>0</v>
      </c>
      <c r="Y491" s="24" t="s">
        <v>1226</v>
      </c>
      <c r="Z491" s="30">
        <v>0</v>
      </c>
      <c r="AA491" s="24" t="str">
        <f t="shared" si="141"/>
        <v>-</v>
      </c>
      <c r="AB491" s="64">
        <f>Z491*$AB$3*$AB$4</f>
        <v>0</v>
      </c>
      <c r="AC491" s="23" t="str">
        <f t="shared" si="142"/>
        <v>-</v>
      </c>
    </row>
    <row r="492" spans="1:29">
      <c r="A492" s="25"/>
      <c r="B492" s="25"/>
      <c r="C492" s="25"/>
      <c r="D492" s="26" t="s">
        <v>374</v>
      </c>
      <c r="E492" s="26"/>
      <c r="F492" s="28"/>
      <c r="G492" s="32" t="s">
        <v>355</v>
      </c>
      <c r="H492" s="20">
        <f t="shared" ref="H492:AB493" si="158">H493</f>
        <v>0</v>
      </c>
      <c r="I492" s="20">
        <f t="shared" si="158"/>
        <v>225</v>
      </c>
      <c r="J492" s="20">
        <f t="shared" si="158"/>
        <v>0</v>
      </c>
      <c r="K492" s="20">
        <f t="shared" si="158"/>
        <v>298</v>
      </c>
      <c r="L492" s="22">
        <f t="shared" si="146"/>
        <v>32.444444444444457</v>
      </c>
      <c r="M492" s="20">
        <f t="shared" si="158"/>
        <v>0</v>
      </c>
      <c r="N492" s="20">
        <f t="shared" si="158"/>
        <v>284</v>
      </c>
      <c r="O492" s="22">
        <f t="shared" si="138"/>
        <v>-4.6979865771812115</v>
      </c>
      <c r="P492" s="20">
        <f t="shared" si="158"/>
        <v>0</v>
      </c>
      <c r="Q492" s="20">
        <f t="shared" si="158"/>
        <v>145</v>
      </c>
      <c r="R492" s="22">
        <f t="shared" si="139"/>
        <v>-48.943661971830984</v>
      </c>
      <c r="S492" s="20">
        <f t="shared" si="158"/>
        <v>0</v>
      </c>
      <c r="T492" s="20">
        <f t="shared" si="158"/>
        <v>0</v>
      </c>
      <c r="U492" s="23">
        <f t="shared" si="140"/>
        <v>-100</v>
      </c>
      <c r="V492" s="79">
        <v>0</v>
      </c>
      <c r="W492" s="80" t="s">
        <v>1226</v>
      </c>
      <c r="X492" s="79">
        <v>0</v>
      </c>
      <c r="Y492" s="80" t="s">
        <v>1226</v>
      </c>
      <c r="Z492" s="79">
        <v>0</v>
      </c>
      <c r="AA492" s="24" t="str">
        <f t="shared" si="141"/>
        <v>-</v>
      </c>
      <c r="AB492" s="63">
        <f t="shared" si="158"/>
        <v>0</v>
      </c>
      <c r="AC492" s="23" t="str">
        <f t="shared" si="142"/>
        <v>-</v>
      </c>
    </row>
    <row r="493" spans="1:29">
      <c r="A493" s="25"/>
      <c r="B493" s="25"/>
      <c r="C493" s="25"/>
      <c r="D493" s="25"/>
      <c r="E493" s="26" t="s">
        <v>278</v>
      </c>
      <c r="F493" s="28"/>
      <c r="G493" s="32" t="s">
        <v>355</v>
      </c>
      <c r="H493" s="20">
        <f t="shared" si="158"/>
        <v>0</v>
      </c>
      <c r="I493" s="20">
        <f t="shared" si="158"/>
        <v>225</v>
      </c>
      <c r="J493" s="20">
        <f t="shared" si="158"/>
        <v>0</v>
      </c>
      <c r="K493" s="20">
        <f t="shared" si="158"/>
        <v>298</v>
      </c>
      <c r="L493" s="22">
        <f t="shared" si="146"/>
        <v>32.444444444444457</v>
      </c>
      <c r="M493" s="20">
        <f t="shared" si="158"/>
        <v>0</v>
      </c>
      <c r="N493" s="20">
        <f t="shared" si="158"/>
        <v>284</v>
      </c>
      <c r="O493" s="22">
        <f t="shared" si="138"/>
        <v>-4.6979865771812115</v>
      </c>
      <c r="P493" s="20">
        <f t="shared" si="158"/>
        <v>0</v>
      </c>
      <c r="Q493" s="20">
        <f t="shared" si="158"/>
        <v>145</v>
      </c>
      <c r="R493" s="22">
        <f t="shared" si="139"/>
        <v>-48.943661971830984</v>
      </c>
      <c r="S493" s="20">
        <f t="shared" si="158"/>
        <v>0</v>
      </c>
      <c r="T493" s="20">
        <f t="shared" si="158"/>
        <v>0</v>
      </c>
      <c r="U493" s="23">
        <f t="shared" si="140"/>
        <v>-100</v>
      </c>
      <c r="V493" s="79">
        <v>0</v>
      </c>
      <c r="W493" s="80" t="s">
        <v>1226</v>
      </c>
      <c r="X493" s="79">
        <v>0</v>
      </c>
      <c r="Y493" s="80" t="s">
        <v>1226</v>
      </c>
      <c r="Z493" s="79">
        <v>0</v>
      </c>
      <c r="AA493" s="24" t="str">
        <f t="shared" si="141"/>
        <v>-</v>
      </c>
      <c r="AB493" s="63">
        <f t="shared" si="158"/>
        <v>0</v>
      </c>
      <c r="AC493" s="23" t="str">
        <f t="shared" si="142"/>
        <v>-</v>
      </c>
    </row>
    <row r="494" spans="1:29">
      <c r="A494" s="25"/>
      <c r="B494" s="25"/>
      <c r="C494" s="25"/>
      <c r="D494" s="25"/>
      <c r="E494" s="25"/>
      <c r="F494" s="28" t="s">
        <v>764</v>
      </c>
      <c r="G494" s="29">
        <v>120</v>
      </c>
      <c r="H494" s="31">
        <v>0</v>
      </c>
      <c r="I494" s="31">
        <v>225</v>
      </c>
      <c r="J494" s="31">
        <v>0</v>
      </c>
      <c r="K494" s="31">
        <v>298</v>
      </c>
      <c r="L494" s="22">
        <f t="shared" si="146"/>
        <v>32.444444444444457</v>
      </c>
      <c r="M494" s="31">
        <v>0</v>
      </c>
      <c r="N494" s="31">
        <v>284</v>
      </c>
      <c r="O494" s="22">
        <f t="shared" si="138"/>
        <v>-4.6979865771812115</v>
      </c>
      <c r="P494" s="31">
        <v>0</v>
      </c>
      <c r="Q494" s="31">
        <v>145</v>
      </c>
      <c r="R494" s="22">
        <f t="shared" si="139"/>
        <v>-48.943661971830984</v>
      </c>
      <c r="S494" s="31"/>
      <c r="T494" s="31"/>
      <c r="U494" s="23">
        <f t="shared" si="140"/>
        <v>-100</v>
      </c>
      <c r="V494" s="30">
        <v>0</v>
      </c>
      <c r="W494" s="24" t="s">
        <v>1226</v>
      </c>
      <c r="X494" s="30">
        <v>0</v>
      </c>
      <c r="Y494" s="24" t="s">
        <v>1226</v>
      </c>
      <c r="Z494" s="30">
        <v>0</v>
      </c>
      <c r="AA494" s="24" t="str">
        <f t="shared" si="141"/>
        <v>-</v>
      </c>
      <c r="AB494" s="64">
        <f>Z494*$AB$3*$AB$4</f>
        <v>0</v>
      </c>
      <c r="AC494" s="23" t="str">
        <f t="shared" si="142"/>
        <v>-</v>
      </c>
    </row>
    <row r="495" spans="1:29">
      <c r="A495" s="25"/>
      <c r="B495" s="25"/>
      <c r="C495" s="26" t="s">
        <v>38</v>
      </c>
      <c r="D495" s="26"/>
      <c r="E495" s="26"/>
      <c r="F495" s="28"/>
      <c r="G495" s="32" t="s">
        <v>355</v>
      </c>
      <c r="H495" s="20">
        <f t="shared" ref="H495:AB496" si="159">H496</f>
        <v>244000</v>
      </c>
      <c r="I495" s="20">
        <f t="shared" si="159"/>
        <v>275793</v>
      </c>
      <c r="J495" s="20">
        <f t="shared" si="159"/>
        <v>300000</v>
      </c>
      <c r="K495" s="20">
        <f t="shared" si="159"/>
        <v>336711</v>
      </c>
      <c r="L495" s="22">
        <f t="shared" si="146"/>
        <v>22.088305359454367</v>
      </c>
      <c r="M495" s="20">
        <f t="shared" si="159"/>
        <v>446650</v>
      </c>
      <c r="N495" s="20">
        <f t="shared" si="159"/>
        <v>172944</v>
      </c>
      <c r="O495" s="22">
        <f t="shared" si="138"/>
        <v>-48.637258658018304</v>
      </c>
      <c r="P495" s="20">
        <f t="shared" si="159"/>
        <v>473054</v>
      </c>
      <c r="Q495" s="20">
        <f t="shared" si="159"/>
        <v>275638</v>
      </c>
      <c r="R495" s="22">
        <f t="shared" si="139"/>
        <v>59.379914885743375</v>
      </c>
      <c r="S495" s="20">
        <f t="shared" si="159"/>
        <v>491200</v>
      </c>
      <c r="T495" s="20">
        <f t="shared" si="159"/>
        <v>94401</v>
      </c>
      <c r="U495" s="23">
        <f t="shared" si="140"/>
        <v>78.204746805592833</v>
      </c>
      <c r="V495" s="79">
        <v>193000</v>
      </c>
      <c r="W495" s="80">
        <v>-60.708469055374593</v>
      </c>
      <c r="X495" s="79">
        <v>211827.28895999998</v>
      </c>
      <c r="Y495" s="80">
        <v>9.7550719999999842</v>
      </c>
      <c r="Z495" s="79">
        <v>232027.55229843908</v>
      </c>
      <c r="AA495" s="24">
        <f t="shared" si="141"/>
        <v>9.5361950000000206</v>
      </c>
      <c r="AB495" s="63">
        <f t="shared" si="159"/>
        <v>253692.89296675354</v>
      </c>
      <c r="AC495" s="23">
        <f t="shared" si="142"/>
        <v>9.3374000000000024</v>
      </c>
    </row>
    <row r="496" spans="1:29">
      <c r="A496" s="25"/>
      <c r="B496" s="25"/>
      <c r="C496" s="25"/>
      <c r="D496" s="26" t="s">
        <v>375</v>
      </c>
      <c r="E496" s="26"/>
      <c r="F496" s="28"/>
      <c r="G496" s="32" t="s">
        <v>355</v>
      </c>
      <c r="H496" s="20">
        <f t="shared" si="159"/>
        <v>244000</v>
      </c>
      <c r="I496" s="20">
        <f t="shared" si="159"/>
        <v>275793</v>
      </c>
      <c r="J496" s="20">
        <f t="shared" si="159"/>
        <v>300000</v>
      </c>
      <c r="K496" s="20">
        <f t="shared" si="159"/>
        <v>336711</v>
      </c>
      <c r="L496" s="22">
        <f t="shared" si="146"/>
        <v>22.088305359454367</v>
      </c>
      <c r="M496" s="20">
        <f t="shared" si="159"/>
        <v>446650</v>
      </c>
      <c r="N496" s="20">
        <f t="shared" si="159"/>
        <v>172944</v>
      </c>
      <c r="O496" s="22">
        <f t="shared" si="138"/>
        <v>-48.637258658018304</v>
      </c>
      <c r="P496" s="20">
        <f t="shared" si="159"/>
        <v>473054</v>
      </c>
      <c r="Q496" s="20">
        <f t="shared" si="159"/>
        <v>275638</v>
      </c>
      <c r="R496" s="22">
        <f t="shared" si="139"/>
        <v>59.379914885743375</v>
      </c>
      <c r="S496" s="20">
        <f t="shared" si="159"/>
        <v>491200</v>
      </c>
      <c r="T496" s="20">
        <f t="shared" si="159"/>
        <v>94401</v>
      </c>
      <c r="U496" s="23">
        <f t="shared" si="140"/>
        <v>78.204746805592833</v>
      </c>
      <c r="V496" s="79">
        <v>193000</v>
      </c>
      <c r="W496" s="80">
        <v>-60.708469055374593</v>
      </c>
      <c r="X496" s="79">
        <v>211827.28895999998</v>
      </c>
      <c r="Y496" s="80">
        <v>9.7550719999999842</v>
      </c>
      <c r="Z496" s="79">
        <v>232027.55229843908</v>
      </c>
      <c r="AA496" s="24">
        <f t="shared" si="141"/>
        <v>9.5361950000000206</v>
      </c>
      <c r="AB496" s="63">
        <f t="shared" si="159"/>
        <v>253692.89296675354</v>
      </c>
      <c r="AC496" s="23">
        <f t="shared" si="142"/>
        <v>9.3374000000000024</v>
      </c>
    </row>
    <row r="497" spans="1:29">
      <c r="A497" s="25"/>
      <c r="B497" s="25"/>
      <c r="C497" s="25"/>
      <c r="D497" s="25"/>
      <c r="E497" s="26" t="s">
        <v>279</v>
      </c>
      <c r="F497" s="28"/>
      <c r="G497" s="32" t="s">
        <v>355</v>
      </c>
      <c r="H497" s="20">
        <f t="shared" ref="H497:AB497" si="160">H498+H499</f>
        <v>244000</v>
      </c>
      <c r="I497" s="20">
        <f t="shared" si="160"/>
        <v>275793</v>
      </c>
      <c r="J497" s="20">
        <f t="shared" si="160"/>
        <v>300000</v>
      </c>
      <c r="K497" s="20">
        <f t="shared" si="160"/>
        <v>336711</v>
      </c>
      <c r="L497" s="22">
        <f t="shared" si="146"/>
        <v>22.088305359454367</v>
      </c>
      <c r="M497" s="20">
        <f t="shared" si="160"/>
        <v>446650</v>
      </c>
      <c r="N497" s="20">
        <f t="shared" si="160"/>
        <v>172944</v>
      </c>
      <c r="O497" s="22">
        <f t="shared" si="138"/>
        <v>-48.637258658018304</v>
      </c>
      <c r="P497" s="20">
        <f t="shared" si="160"/>
        <v>473054</v>
      </c>
      <c r="Q497" s="20">
        <f t="shared" si="160"/>
        <v>275638</v>
      </c>
      <c r="R497" s="22">
        <f t="shared" si="139"/>
        <v>59.379914885743375</v>
      </c>
      <c r="S497" s="20">
        <f t="shared" si="160"/>
        <v>491200</v>
      </c>
      <c r="T497" s="20">
        <f t="shared" si="160"/>
        <v>94401</v>
      </c>
      <c r="U497" s="23">
        <f t="shared" si="140"/>
        <v>78.204746805592833</v>
      </c>
      <c r="V497" s="79">
        <v>193000</v>
      </c>
      <c r="W497" s="80">
        <v>-60.708469055374593</v>
      </c>
      <c r="X497" s="79">
        <v>211827.28895999998</v>
      </c>
      <c r="Y497" s="80">
        <v>9.7550719999999842</v>
      </c>
      <c r="Z497" s="79">
        <v>232027.55229843908</v>
      </c>
      <c r="AA497" s="24">
        <f t="shared" si="141"/>
        <v>9.5361950000000206</v>
      </c>
      <c r="AB497" s="63">
        <f t="shared" si="160"/>
        <v>253692.89296675354</v>
      </c>
      <c r="AC497" s="23">
        <f t="shared" si="142"/>
        <v>9.3374000000000024</v>
      </c>
    </row>
    <row r="498" spans="1:29">
      <c r="A498" s="25"/>
      <c r="B498" s="25"/>
      <c r="C498" s="25"/>
      <c r="D498" s="25"/>
      <c r="E498" s="25"/>
      <c r="F498" s="28" t="s">
        <v>765</v>
      </c>
      <c r="G498" s="29">
        <v>120</v>
      </c>
      <c r="H498" s="31">
        <v>0</v>
      </c>
      <c r="I498" s="30">
        <v>59325</v>
      </c>
      <c r="J498" s="31">
        <v>0</v>
      </c>
      <c r="K498" s="30">
        <v>38010</v>
      </c>
      <c r="L498" s="22">
        <f t="shared" si="146"/>
        <v>-35.929203539823007</v>
      </c>
      <c r="M498" s="31">
        <v>0</v>
      </c>
      <c r="N498" s="30">
        <v>39459</v>
      </c>
      <c r="O498" s="22">
        <f t="shared" si="138"/>
        <v>3.8121546961325805</v>
      </c>
      <c r="P498" s="31">
        <v>0</v>
      </c>
      <c r="Q498" s="30">
        <v>46928</v>
      </c>
      <c r="R498" s="22">
        <f t="shared" si="139"/>
        <v>18.928508071669327</v>
      </c>
      <c r="S498" s="31">
        <v>0</v>
      </c>
      <c r="T498" s="30">
        <v>19693</v>
      </c>
      <c r="U498" s="23">
        <f t="shared" si="140"/>
        <v>-100</v>
      </c>
      <c r="V498" s="30">
        <v>0</v>
      </c>
      <c r="W498" s="74" t="s">
        <v>1226</v>
      </c>
      <c r="X498" s="30">
        <v>0</v>
      </c>
      <c r="Y498" s="74" t="s">
        <v>1226</v>
      </c>
      <c r="Z498" s="30">
        <v>0</v>
      </c>
      <c r="AA498" s="24" t="str">
        <f t="shared" si="141"/>
        <v>-</v>
      </c>
      <c r="AB498" s="64">
        <f>Z498*$AB$3*$AB$4</f>
        <v>0</v>
      </c>
      <c r="AC498" s="23" t="str">
        <f t="shared" si="142"/>
        <v>-</v>
      </c>
    </row>
    <row r="499" spans="1:29">
      <c r="A499" s="25"/>
      <c r="B499" s="25"/>
      <c r="C499" s="25"/>
      <c r="D499" s="25"/>
      <c r="E499" s="25"/>
      <c r="F499" s="28" t="s">
        <v>765</v>
      </c>
      <c r="G499" s="29">
        <v>220</v>
      </c>
      <c r="H499" s="30">
        <v>244000</v>
      </c>
      <c r="I499" s="30">
        <v>216468</v>
      </c>
      <c r="J499" s="30">
        <v>300000</v>
      </c>
      <c r="K499" s="30">
        <v>298701</v>
      </c>
      <c r="L499" s="22">
        <f t="shared" si="146"/>
        <v>37.988524862797277</v>
      </c>
      <c r="M499" s="30">
        <v>446650</v>
      </c>
      <c r="N499" s="30">
        <v>133485</v>
      </c>
      <c r="O499" s="22">
        <f t="shared" si="138"/>
        <v>-55.311498789759661</v>
      </c>
      <c r="P499" s="30">
        <v>473054</v>
      </c>
      <c r="Q499" s="30">
        <v>228710</v>
      </c>
      <c r="R499" s="22">
        <f t="shared" si="139"/>
        <v>71.337603476046013</v>
      </c>
      <c r="S499" s="30">
        <v>491200</v>
      </c>
      <c r="T499" s="30">
        <v>74708</v>
      </c>
      <c r="U499" s="23">
        <f t="shared" si="140"/>
        <v>114.76979581128938</v>
      </c>
      <c r="V499" s="94">
        <v>193000</v>
      </c>
      <c r="W499" s="24">
        <v>-60.708469055374593</v>
      </c>
      <c r="X499" s="30">
        <v>211827.28895999998</v>
      </c>
      <c r="Y499" s="24">
        <v>9.7550719999999842</v>
      </c>
      <c r="Z499" s="30">
        <v>232027.55229843908</v>
      </c>
      <c r="AA499" s="24">
        <f t="shared" si="141"/>
        <v>9.5361950000000206</v>
      </c>
      <c r="AB499" s="64">
        <f>Z499*$AB$3*$AB$4</f>
        <v>253692.89296675354</v>
      </c>
      <c r="AC499" s="23">
        <f t="shared" si="142"/>
        <v>9.3374000000000024</v>
      </c>
    </row>
    <row r="500" spans="1:29" ht="20.100000000000001" customHeight="1">
      <c r="A500" s="25"/>
      <c r="B500" s="26" t="s">
        <v>281</v>
      </c>
      <c r="C500" s="26"/>
      <c r="D500" s="26"/>
      <c r="E500" s="26"/>
      <c r="F500" s="28"/>
      <c r="G500" s="32" t="s">
        <v>355</v>
      </c>
      <c r="H500" s="20">
        <f t="shared" ref="H500:AB500" si="161">H501+H505</f>
        <v>0</v>
      </c>
      <c r="I500" s="20">
        <f t="shared" si="161"/>
        <v>20973</v>
      </c>
      <c r="J500" s="20">
        <f t="shared" si="161"/>
        <v>0</v>
      </c>
      <c r="K500" s="20">
        <f t="shared" si="161"/>
        <v>18871</v>
      </c>
      <c r="L500" s="22">
        <f t="shared" si="146"/>
        <v>-10.022409764935873</v>
      </c>
      <c r="M500" s="20">
        <f t="shared" si="161"/>
        <v>12500</v>
      </c>
      <c r="N500" s="20">
        <f t="shared" si="161"/>
        <v>21206</v>
      </c>
      <c r="O500" s="22">
        <f t="shared" si="138"/>
        <v>12.373483122251088</v>
      </c>
      <c r="P500" s="20">
        <f t="shared" si="161"/>
        <v>12000</v>
      </c>
      <c r="Q500" s="20">
        <f t="shared" si="161"/>
        <v>10215</v>
      </c>
      <c r="R500" s="22">
        <f t="shared" si="139"/>
        <v>-51.829670847873246</v>
      </c>
      <c r="S500" s="20">
        <f t="shared" si="161"/>
        <v>18027</v>
      </c>
      <c r="T500" s="20">
        <f t="shared" si="161"/>
        <v>5496</v>
      </c>
      <c r="U500" s="23">
        <f t="shared" si="140"/>
        <v>76.47577092511014</v>
      </c>
      <c r="V500" s="79">
        <v>18027</v>
      </c>
      <c r="W500" s="80">
        <v>0</v>
      </c>
      <c r="X500" s="79">
        <v>19785.546829439998</v>
      </c>
      <c r="Y500" s="80">
        <v>9.7550719999999842</v>
      </c>
      <c r="Z500" s="79">
        <v>21672.335156911715</v>
      </c>
      <c r="AA500" s="24">
        <f t="shared" si="141"/>
        <v>9.5361950000000064</v>
      </c>
      <c r="AB500" s="63">
        <f t="shared" si="161"/>
        <v>23695.967779853188</v>
      </c>
      <c r="AC500" s="23">
        <f t="shared" si="142"/>
        <v>9.3373999999999882</v>
      </c>
    </row>
    <row r="501" spans="1:29">
      <c r="A501" s="25"/>
      <c r="B501" s="25"/>
      <c r="C501" s="26" t="s">
        <v>39</v>
      </c>
      <c r="D501" s="26"/>
      <c r="E501" s="26"/>
      <c r="F501" s="28"/>
      <c r="G501" s="32" t="s">
        <v>355</v>
      </c>
      <c r="H501" s="20">
        <f t="shared" ref="H501:AB503" si="162">H502</f>
        <v>0</v>
      </c>
      <c r="I501" s="20">
        <f t="shared" si="162"/>
        <v>8848</v>
      </c>
      <c r="J501" s="20">
        <f t="shared" si="162"/>
        <v>0</v>
      </c>
      <c r="K501" s="20">
        <f t="shared" si="162"/>
        <v>0</v>
      </c>
      <c r="L501" s="22">
        <f t="shared" si="146"/>
        <v>-100</v>
      </c>
      <c r="M501" s="20">
        <f t="shared" si="162"/>
        <v>0</v>
      </c>
      <c r="N501" s="20">
        <f t="shared" si="162"/>
        <v>0</v>
      </c>
      <c r="O501" s="22" t="str">
        <f t="shared" si="138"/>
        <v>-</v>
      </c>
      <c r="P501" s="20">
        <f t="shared" si="162"/>
        <v>0</v>
      </c>
      <c r="Q501" s="20">
        <f t="shared" si="162"/>
        <v>0</v>
      </c>
      <c r="R501" s="22" t="str">
        <f t="shared" si="139"/>
        <v>-</v>
      </c>
      <c r="S501" s="20">
        <f t="shared" si="162"/>
        <v>0</v>
      </c>
      <c r="T501" s="20">
        <f t="shared" si="162"/>
        <v>0</v>
      </c>
      <c r="U501" s="23" t="str">
        <f t="shared" si="140"/>
        <v>-</v>
      </c>
      <c r="V501" s="79">
        <v>0</v>
      </c>
      <c r="W501" s="80" t="s">
        <v>1226</v>
      </c>
      <c r="X501" s="79">
        <v>0</v>
      </c>
      <c r="Y501" s="80" t="s">
        <v>1226</v>
      </c>
      <c r="Z501" s="79">
        <v>0</v>
      </c>
      <c r="AA501" s="24" t="str">
        <f t="shared" si="141"/>
        <v>-</v>
      </c>
      <c r="AB501" s="63">
        <f t="shared" si="162"/>
        <v>0</v>
      </c>
      <c r="AC501" s="23" t="str">
        <f t="shared" si="142"/>
        <v>-</v>
      </c>
    </row>
    <row r="502" spans="1:29">
      <c r="A502" s="25"/>
      <c r="B502" s="25"/>
      <c r="C502" s="25"/>
      <c r="D502" s="26" t="s">
        <v>376</v>
      </c>
      <c r="E502" s="26"/>
      <c r="F502" s="28"/>
      <c r="G502" s="32" t="s">
        <v>355</v>
      </c>
      <c r="H502" s="20">
        <f t="shared" si="162"/>
        <v>0</v>
      </c>
      <c r="I502" s="20">
        <f t="shared" si="162"/>
        <v>8848</v>
      </c>
      <c r="J502" s="20">
        <f t="shared" si="162"/>
        <v>0</v>
      </c>
      <c r="K502" s="20">
        <f t="shared" si="162"/>
        <v>0</v>
      </c>
      <c r="L502" s="22">
        <f t="shared" si="146"/>
        <v>-100</v>
      </c>
      <c r="M502" s="20">
        <f t="shared" si="162"/>
        <v>0</v>
      </c>
      <c r="N502" s="20">
        <f t="shared" si="162"/>
        <v>0</v>
      </c>
      <c r="O502" s="22" t="str">
        <f t="shared" si="138"/>
        <v>-</v>
      </c>
      <c r="P502" s="20">
        <f t="shared" si="162"/>
        <v>0</v>
      </c>
      <c r="Q502" s="20">
        <f t="shared" si="162"/>
        <v>0</v>
      </c>
      <c r="R502" s="22" t="str">
        <f t="shared" si="139"/>
        <v>-</v>
      </c>
      <c r="S502" s="20">
        <f t="shared" si="162"/>
        <v>0</v>
      </c>
      <c r="T502" s="20">
        <f t="shared" si="162"/>
        <v>0</v>
      </c>
      <c r="U502" s="23" t="str">
        <f t="shared" si="140"/>
        <v>-</v>
      </c>
      <c r="V502" s="79">
        <v>0</v>
      </c>
      <c r="W502" s="80" t="s">
        <v>1226</v>
      </c>
      <c r="X502" s="79">
        <v>0</v>
      </c>
      <c r="Y502" s="80" t="s">
        <v>1226</v>
      </c>
      <c r="Z502" s="79">
        <v>0</v>
      </c>
      <c r="AA502" s="24" t="str">
        <f t="shared" si="141"/>
        <v>-</v>
      </c>
      <c r="AB502" s="63">
        <f t="shared" si="162"/>
        <v>0</v>
      </c>
      <c r="AC502" s="23" t="str">
        <f t="shared" si="142"/>
        <v>-</v>
      </c>
    </row>
    <row r="503" spans="1:29">
      <c r="A503" s="25"/>
      <c r="B503" s="25"/>
      <c r="C503" s="25"/>
      <c r="D503" s="25"/>
      <c r="E503" s="26" t="s">
        <v>282</v>
      </c>
      <c r="F503" s="28"/>
      <c r="G503" s="32" t="s">
        <v>355</v>
      </c>
      <c r="H503" s="20">
        <f t="shared" si="162"/>
        <v>0</v>
      </c>
      <c r="I503" s="20">
        <f t="shared" si="162"/>
        <v>8848</v>
      </c>
      <c r="J503" s="20">
        <f t="shared" si="162"/>
        <v>0</v>
      </c>
      <c r="K503" s="20">
        <f t="shared" si="162"/>
        <v>0</v>
      </c>
      <c r="L503" s="22">
        <f t="shared" si="146"/>
        <v>-100</v>
      </c>
      <c r="M503" s="20">
        <f t="shared" si="162"/>
        <v>0</v>
      </c>
      <c r="N503" s="20">
        <f t="shared" si="162"/>
        <v>0</v>
      </c>
      <c r="O503" s="22" t="str">
        <f t="shared" si="138"/>
        <v>-</v>
      </c>
      <c r="P503" s="20">
        <f t="shared" si="162"/>
        <v>0</v>
      </c>
      <c r="Q503" s="20">
        <f t="shared" si="162"/>
        <v>0</v>
      </c>
      <c r="R503" s="22" t="str">
        <f t="shared" si="139"/>
        <v>-</v>
      </c>
      <c r="S503" s="20">
        <f t="shared" si="162"/>
        <v>0</v>
      </c>
      <c r="T503" s="20">
        <f t="shared" si="162"/>
        <v>0</v>
      </c>
      <c r="U503" s="23" t="str">
        <f t="shared" si="140"/>
        <v>-</v>
      </c>
      <c r="V503" s="79">
        <v>0</v>
      </c>
      <c r="W503" s="80" t="s">
        <v>1226</v>
      </c>
      <c r="X503" s="79">
        <v>0</v>
      </c>
      <c r="Y503" s="80" t="s">
        <v>1226</v>
      </c>
      <c r="Z503" s="79">
        <v>0</v>
      </c>
      <c r="AA503" s="24" t="str">
        <f t="shared" si="141"/>
        <v>-</v>
      </c>
      <c r="AB503" s="63">
        <f t="shared" si="162"/>
        <v>0</v>
      </c>
      <c r="AC503" s="23" t="str">
        <f t="shared" si="142"/>
        <v>-</v>
      </c>
    </row>
    <row r="504" spans="1:29">
      <c r="A504" s="25"/>
      <c r="B504" s="25"/>
      <c r="C504" s="25"/>
      <c r="D504" s="25"/>
      <c r="E504" s="25"/>
      <c r="F504" s="28" t="s">
        <v>766</v>
      </c>
      <c r="G504" s="29">
        <v>100</v>
      </c>
      <c r="H504" s="31">
        <v>0</v>
      </c>
      <c r="I504" s="30">
        <v>8848</v>
      </c>
      <c r="J504" s="31"/>
      <c r="K504" s="31"/>
      <c r="L504" s="22">
        <f t="shared" si="146"/>
        <v>-100</v>
      </c>
      <c r="M504" s="31"/>
      <c r="N504" s="31"/>
      <c r="O504" s="22" t="str">
        <f t="shared" si="138"/>
        <v>-</v>
      </c>
      <c r="P504" s="31"/>
      <c r="Q504" s="31"/>
      <c r="R504" s="22" t="str">
        <f t="shared" si="139"/>
        <v>-</v>
      </c>
      <c r="S504" s="31"/>
      <c r="T504" s="31"/>
      <c r="U504" s="23" t="str">
        <f t="shared" si="140"/>
        <v>-</v>
      </c>
      <c r="V504" s="30">
        <v>0</v>
      </c>
      <c r="W504" s="24" t="s">
        <v>1226</v>
      </c>
      <c r="X504" s="30">
        <v>0</v>
      </c>
      <c r="Y504" s="24" t="s">
        <v>1226</v>
      </c>
      <c r="Z504" s="30">
        <v>0</v>
      </c>
      <c r="AA504" s="24" t="str">
        <f t="shared" si="141"/>
        <v>-</v>
      </c>
      <c r="AB504" s="64">
        <f>Z504*$AB$3*$AB$4</f>
        <v>0</v>
      </c>
      <c r="AC504" s="23" t="str">
        <f t="shared" si="142"/>
        <v>-</v>
      </c>
    </row>
    <row r="505" spans="1:29">
      <c r="A505" s="25"/>
      <c r="B505" s="25"/>
      <c r="C505" s="26" t="s">
        <v>40</v>
      </c>
      <c r="D505" s="26"/>
      <c r="E505" s="26"/>
      <c r="F505" s="28"/>
      <c r="G505" s="32" t="s">
        <v>355</v>
      </c>
      <c r="H505" s="20">
        <f t="shared" ref="H505:AB507" si="163">H506</f>
        <v>0</v>
      </c>
      <c r="I505" s="20">
        <f t="shared" si="163"/>
        <v>12125</v>
      </c>
      <c r="J505" s="20">
        <f t="shared" si="163"/>
        <v>0</v>
      </c>
      <c r="K505" s="20">
        <f t="shared" si="163"/>
        <v>18871</v>
      </c>
      <c r="L505" s="22">
        <f t="shared" si="146"/>
        <v>55.637113402061857</v>
      </c>
      <c r="M505" s="20">
        <f t="shared" si="163"/>
        <v>12500</v>
      </c>
      <c r="N505" s="20">
        <f t="shared" si="163"/>
        <v>21206</v>
      </c>
      <c r="O505" s="22">
        <f t="shared" si="138"/>
        <v>12.373483122251088</v>
      </c>
      <c r="P505" s="20">
        <f t="shared" si="163"/>
        <v>12000</v>
      </c>
      <c r="Q505" s="20">
        <f t="shared" si="163"/>
        <v>10215</v>
      </c>
      <c r="R505" s="22">
        <f t="shared" si="139"/>
        <v>-51.829670847873246</v>
      </c>
      <c r="S505" s="20">
        <f t="shared" si="163"/>
        <v>18027</v>
      </c>
      <c r="T505" s="20">
        <f t="shared" si="163"/>
        <v>5496</v>
      </c>
      <c r="U505" s="23">
        <f t="shared" si="140"/>
        <v>76.47577092511014</v>
      </c>
      <c r="V505" s="79">
        <v>18027</v>
      </c>
      <c r="W505" s="80">
        <v>0</v>
      </c>
      <c r="X505" s="79">
        <v>19785.546829439998</v>
      </c>
      <c r="Y505" s="80">
        <v>9.7550719999999842</v>
      </c>
      <c r="Z505" s="79">
        <v>21672.335156911715</v>
      </c>
      <c r="AA505" s="24">
        <f t="shared" si="141"/>
        <v>9.5361950000000064</v>
      </c>
      <c r="AB505" s="63">
        <f t="shared" si="163"/>
        <v>23695.967779853188</v>
      </c>
      <c r="AC505" s="23">
        <f t="shared" si="142"/>
        <v>9.3373999999999882</v>
      </c>
    </row>
    <row r="506" spans="1:29">
      <c r="A506" s="25"/>
      <c r="B506" s="25"/>
      <c r="C506" s="25"/>
      <c r="D506" s="26" t="s">
        <v>377</v>
      </c>
      <c r="E506" s="26"/>
      <c r="F506" s="28"/>
      <c r="G506" s="32" t="s">
        <v>355</v>
      </c>
      <c r="H506" s="20">
        <f t="shared" si="163"/>
        <v>0</v>
      </c>
      <c r="I506" s="20">
        <f t="shared" si="163"/>
        <v>12125</v>
      </c>
      <c r="J506" s="20">
        <f t="shared" si="163"/>
        <v>0</v>
      </c>
      <c r="K506" s="20">
        <f t="shared" si="163"/>
        <v>18871</v>
      </c>
      <c r="L506" s="22">
        <f t="shared" si="146"/>
        <v>55.637113402061857</v>
      </c>
      <c r="M506" s="20">
        <f t="shared" si="163"/>
        <v>12500</v>
      </c>
      <c r="N506" s="20">
        <f t="shared" si="163"/>
        <v>21206</v>
      </c>
      <c r="O506" s="22">
        <f t="shared" si="138"/>
        <v>12.373483122251088</v>
      </c>
      <c r="P506" s="20">
        <f t="shared" si="163"/>
        <v>12000</v>
      </c>
      <c r="Q506" s="20">
        <f t="shared" si="163"/>
        <v>10215</v>
      </c>
      <c r="R506" s="22">
        <f t="shared" si="139"/>
        <v>-51.829670847873246</v>
      </c>
      <c r="S506" s="20">
        <f t="shared" si="163"/>
        <v>18027</v>
      </c>
      <c r="T506" s="20">
        <f t="shared" si="163"/>
        <v>5496</v>
      </c>
      <c r="U506" s="23">
        <f t="shared" si="140"/>
        <v>76.47577092511014</v>
      </c>
      <c r="V506" s="79">
        <v>18027</v>
      </c>
      <c r="W506" s="80">
        <v>0</v>
      </c>
      <c r="X506" s="79">
        <v>19785.546829439998</v>
      </c>
      <c r="Y506" s="80">
        <v>9.7550719999999842</v>
      </c>
      <c r="Z506" s="79">
        <v>21672.335156911715</v>
      </c>
      <c r="AA506" s="24">
        <f t="shared" si="141"/>
        <v>9.5361950000000064</v>
      </c>
      <c r="AB506" s="63">
        <f t="shared" si="163"/>
        <v>23695.967779853188</v>
      </c>
      <c r="AC506" s="23">
        <f t="shared" si="142"/>
        <v>9.3373999999999882</v>
      </c>
    </row>
    <row r="507" spans="1:29">
      <c r="A507" s="25"/>
      <c r="B507" s="25"/>
      <c r="C507" s="25"/>
      <c r="D507" s="25"/>
      <c r="E507" s="26" t="s">
        <v>283</v>
      </c>
      <c r="F507" s="28"/>
      <c r="G507" s="32" t="s">
        <v>355</v>
      </c>
      <c r="H507" s="20">
        <f t="shared" si="163"/>
        <v>0</v>
      </c>
      <c r="I507" s="20">
        <f t="shared" si="163"/>
        <v>12125</v>
      </c>
      <c r="J507" s="20">
        <f t="shared" si="163"/>
        <v>0</v>
      </c>
      <c r="K507" s="20">
        <f t="shared" si="163"/>
        <v>18871</v>
      </c>
      <c r="L507" s="22">
        <f t="shared" si="146"/>
        <v>55.637113402061857</v>
      </c>
      <c r="M507" s="20">
        <f t="shared" si="163"/>
        <v>12500</v>
      </c>
      <c r="N507" s="20">
        <f t="shared" si="163"/>
        <v>21206</v>
      </c>
      <c r="O507" s="22">
        <f t="shared" si="138"/>
        <v>12.373483122251088</v>
      </c>
      <c r="P507" s="20">
        <f t="shared" si="163"/>
        <v>12000</v>
      </c>
      <c r="Q507" s="20">
        <f t="shared" si="163"/>
        <v>10215</v>
      </c>
      <c r="R507" s="22">
        <f t="shared" si="139"/>
        <v>-51.829670847873246</v>
      </c>
      <c r="S507" s="20">
        <f t="shared" si="163"/>
        <v>18027</v>
      </c>
      <c r="T507" s="20">
        <f t="shared" si="163"/>
        <v>5496</v>
      </c>
      <c r="U507" s="23">
        <f t="shared" si="140"/>
        <v>76.47577092511014</v>
      </c>
      <c r="V507" s="79">
        <v>18027</v>
      </c>
      <c r="W507" s="80">
        <v>0</v>
      </c>
      <c r="X507" s="79">
        <v>19785.546829439998</v>
      </c>
      <c r="Y507" s="80">
        <v>9.7550719999999842</v>
      </c>
      <c r="Z507" s="79">
        <v>21672.335156911715</v>
      </c>
      <c r="AA507" s="24">
        <f t="shared" si="141"/>
        <v>9.5361950000000064</v>
      </c>
      <c r="AB507" s="63">
        <f t="shared" si="163"/>
        <v>23695.967779853188</v>
      </c>
      <c r="AC507" s="23">
        <f t="shared" si="142"/>
        <v>9.3373999999999882</v>
      </c>
    </row>
    <row r="508" spans="1:29">
      <c r="A508" s="25"/>
      <c r="B508" s="25"/>
      <c r="C508" s="25"/>
      <c r="D508" s="25"/>
      <c r="E508" s="25"/>
      <c r="F508" s="28" t="s">
        <v>767</v>
      </c>
      <c r="G508" s="29">
        <v>120</v>
      </c>
      <c r="H508" s="31">
        <v>0</v>
      </c>
      <c r="I508" s="30">
        <v>12125</v>
      </c>
      <c r="J508" s="31">
        <v>0</v>
      </c>
      <c r="K508" s="30">
        <v>18871</v>
      </c>
      <c r="L508" s="22">
        <f t="shared" si="146"/>
        <v>55.637113402061857</v>
      </c>
      <c r="M508" s="30">
        <v>12500</v>
      </c>
      <c r="N508" s="30">
        <v>21206</v>
      </c>
      <c r="O508" s="22">
        <f t="shared" si="138"/>
        <v>12.373483122251088</v>
      </c>
      <c r="P508" s="30">
        <v>12000</v>
      </c>
      <c r="Q508" s="30">
        <v>10215</v>
      </c>
      <c r="R508" s="22">
        <f t="shared" si="139"/>
        <v>-51.829670847873246</v>
      </c>
      <c r="S508" s="30">
        <v>18027</v>
      </c>
      <c r="T508" s="30">
        <v>5496</v>
      </c>
      <c r="U508" s="23">
        <f t="shared" si="140"/>
        <v>76.47577092511014</v>
      </c>
      <c r="V508" s="94">
        <v>18027</v>
      </c>
      <c r="W508" s="24">
        <v>0</v>
      </c>
      <c r="X508" s="30">
        <v>19785.546829439998</v>
      </c>
      <c r="Y508" s="24">
        <v>9.7550719999999842</v>
      </c>
      <c r="Z508" s="30">
        <v>21672.335156911715</v>
      </c>
      <c r="AA508" s="24">
        <f t="shared" si="141"/>
        <v>9.5361950000000064</v>
      </c>
      <c r="AB508" s="64">
        <f>Z508*$AB$3*$AB$4</f>
        <v>23695.967779853188</v>
      </c>
      <c r="AC508" s="23">
        <f t="shared" si="142"/>
        <v>9.3373999999999882</v>
      </c>
    </row>
    <row r="509" spans="1:29" ht="20.100000000000001" customHeight="1">
      <c r="A509" s="25"/>
      <c r="B509" s="26" t="s">
        <v>284</v>
      </c>
      <c r="C509" s="26"/>
      <c r="D509" s="26"/>
      <c r="E509" s="26"/>
      <c r="F509" s="28"/>
      <c r="G509" s="32" t="s">
        <v>355</v>
      </c>
      <c r="H509" s="20">
        <f t="shared" ref="H509:AB510" si="164">H510</f>
        <v>109000</v>
      </c>
      <c r="I509" s="20">
        <f t="shared" si="164"/>
        <v>2219913</v>
      </c>
      <c r="J509" s="20">
        <f t="shared" si="164"/>
        <v>35125</v>
      </c>
      <c r="K509" s="20">
        <f t="shared" si="164"/>
        <v>2300543</v>
      </c>
      <c r="L509" s="22">
        <f t="shared" si="146"/>
        <v>3.6321243219892096</v>
      </c>
      <c r="M509" s="20">
        <f t="shared" si="164"/>
        <v>3000000</v>
      </c>
      <c r="N509" s="20">
        <f t="shared" si="164"/>
        <v>2909553</v>
      </c>
      <c r="O509" s="22">
        <f t="shared" si="138"/>
        <v>26.472445853000792</v>
      </c>
      <c r="P509" s="20">
        <f t="shared" si="164"/>
        <v>2703933</v>
      </c>
      <c r="Q509" s="20">
        <f t="shared" si="164"/>
        <v>3546546</v>
      </c>
      <c r="R509" s="22">
        <f t="shared" si="139"/>
        <v>21.893156783877117</v>
      </c>
      <c r="S509" s="20">
        <f t="shared" si="164"/>
        <v>3408270</v>
      </c>
      <c r="T509" s="20">
        <f t="shared" si="164"/>
        <v>1328550</v>
      </c>
      <c r="U509" s="23">
        <f t="shared" si="140"/>
        <v>-3.8988920487708327</v>
      </c>
      <c r="V509" s="79">
        <v>6506</v>
      </c>
      <c r="W509" s="80">
        <v>-99.809111367350596</v>
      </c>
      <c r="X509" s="79">
        <v>7140.6649843200003</v>
      </c>
      <c r="Y509" s="80">
        <v>9.7550720000000126</v>
      </c>
      <c r="Z509" s="79">
        <v>7821.6127215214756</v>
      </c>
      <c r="AA509" s="24">
        <f t="shared" si="141"/>
        <v>9.5361950000000064</v>
      </c>
      <c r="AB509" s="63">
        <f t="shared" si="164"/>
        <v>8551.9479877808226</v>
      </c>
      <c r="AC509" s="23">
        <f t="shared" si="142"/>
        <v>9.3374000000000024</v>
      </c>
    </row>
    <row r="510" spans="1:29">
      <c r="A510" s="25"/>
      <c r="B510" s="25"/>
      <c r="C510" s="26" t="s">
        <v>41</v>
      </c>
      <c r="D510" s="26"/>
      <c r="E510" s="26"/>
      <c r="F510" s="28"/>
      <c r="G510" s="32" t="s">
        <v>355</v>
      </c>
      <c r="H510" s="20">
        <f t="shared" si="164"/>
        <v>109000</v>
      </c>
      <c r="I510" s="20">
        <f t="shared" si="164"/>
        <v>2219913</v>
      </c>
      <c r="J510" s="20">
        <f t="shared" si="164"/>
        <v>35125</v>
      </c>
      <c r="K510" s="20">
        <f t="shared" si="164"/>
        <v>2300543</v>
      </c>
      <c r="L510" s="22">
        <f t="shared" si="146"/>
        <v>3.6321243219892096</v>
      </c>
      <c r="M510" s="20">
        <f t="shared" si="164"/>
        <v>3000000</v>
      </c>
      <c r="N510" s="20">
        <f t="shared" si="164"/>
        <v>2909553</v>
      </c>
      <c r="O510" s="22">
        <f t="shared" si="138"/>
        <v>26.472445853000792</v>
      </c>
      <c r="P510" s="20">
        <f t="shared" si="164"/>
        <v>2703933</v>
      </c>
      <c r="Q510" s="20">
        <f t="shared" si="164"/>
        <v>3546546</v>
      </c>
      <c r="R510" s="22">
        <f t="shared" si="139"/>
        <v>21.893156783877117</v>
      </c>
      <c r="S510" s="20">
        <f t="shared" si="164"/>
        <v>3408270</v>
      </c>
      <c r="T510" s="20">
        <f t="shared" si="164"/>
        <v>1328550</v>
      </c>
      <c r="U510" s="23">
        <f t="shared" si="140"/>
        <v>-3.8988920487708327</v>
      </c>
      <c r="V510" s="79">
        <v>6506</v>
      </c>
      <c r="W510" s="80">
        <v>-99.809111367350596</v>
      </c>
      <c r="X510" s="79">
        <v>7140.6649843200003</v>
      </c>
      <c r="Y510" s="80">
        <v>9.7550720000000126</v>
      </c>
      <c r="Z510" s="79">
        <v>7821.6127215214756</v>
      </c>
      <c r="AA510" s="24">
        <f t="shared" si="141"/>
        <v>9.5361950000000064</v>
      </c>
      <c r="AB510" s="63">
        <f t="shared" si="164"/>
        <v>8551.9479877808226</v>
      </c>
      <c r="AC510" s="23">
        <f t="shared" si="142"/>
        <v>9.3374000000000024</v>
      </c>
    </row>
    <row r="511" spans="1:29">
      <c r="A511" s="25"/>
      <c r="B511" s="25"/>
      <c r="C511" s="25"/>
      <c r="D511" s="26" t="s">
        <v>378</v>
      </c>
      <c r="E511" s="26"/>
      <c r="F511" s="28"/>
      <c r="G511" s="32" t="s">
        <v>355</v>
      </c>
      <c r="H511" s="20">
        <f t="shared" ref="H511:AB511" si="165">H512+H514+H517</f>
        <v>109000</v>
      </c>
      <c r="I511" s="20">
        <f t="shared" si="165"/>
        <v>2219913</v>
      </c>
      <c r="J511" s="20">
        <f t="shared" si="165"/>
        <v>35125</v>
      </c>
      <c r="K511" s="20">
        <f t="shared" si="165"/>
        <v>2300543</v>
      </c>
      <c r="L511" s="22">
        <f t="shared" si="146"/>
        <v>3.6321243219892096</v>
      </c>
      <c r="M511" s="20">
        <f t="shared" si="165"/>
        <v>3000000</v>
      </c>
      <c r="N511" s="20">
        <f t="shared" si="165"/>
        <v>2909553</v>
      </c>
      <c r="O511" s="22">
        <f t="shared" si="138"/>
        <v>26.472445853000792</v>
      </c>
      <c r="P511" s="20">
        <f t="shared" si="165"/>
        <v>2703933</v>
      </c>
      <c r="Q511" s="20">
        <f t="shared" si="165"/>
        <v>3546546</v>
      </c>
      <c r="R511" s="22">
        <f t="shared" si="139"/>
        <v>21.893156783877117</v>
      </c>
      <c r="S511" s="20">
        <f t="shared" si="165"/>
        <v>3408270</v>
      </c>
      <c r="T511" s="20">
        <f t="shared" si="165"/>
        <v>1328550</v>
      </c>
      <c r="U511" s="23">
        <f t="shared" si="140"/>
        <v>-3.8988920487708327</v>
      </c>
      <c r="V511" s="79">
        <v>6506</v>
      </c>
      <c r="W511" s="80">
        <v>-99.809111367350596</v>
      </c>
      <c r="X511" s="79">
        <v>7140.6649843200003</v>
      </c>
      <c r="Y511" s="80">
        <v>9.7550720000000126</v>
      </c>
      <c r="Z511" s="79">
        <v>7821.6127215214756</v>
      </c>
      <c r="AA511" s="24">
        <f t="shared" si="141"/>
        <v>9.5361950000000064</v>
      </c>
      <c r="AB511" s="63">
        <f t="shared" si="165"/>
        <v>8551.9479877808226</v>
      </c>
      <c r="AC511" s="23">
        <f t="shared" si="142"/>
        <v>9.3374000000000024</v>
      </c>
    </row>
    <row r="512" spans="1:29">
      <c r="A512" s="25"/>
      <c r="B512" s="25"/>
      <c r="C512" s="25"/>
      <c r="D512" s="25"/>
      <c r="E512" s="26" t="s">
        <v>286</v>
      </c>
      <c r="F512" s="28"/>
      <c r="G512" s="32" t="s">
        <v>355</v>
      </c>
      <c r="H512" s="20">
        <f t="shared" ref="H512:AB512" si="166">H513</f>
        <v>109000</v>
      </c>
      <c r="I512" s="20">
        <f t="shared" si="166"/>
        <v>0</v>
      </c>
      <c r="J512" s="20">
        <f t="shared" si="166"/>
        <v>35125</v>
      </c>
      <c r="K512" s="20">
        <f t="shared" si="166"/>
        <v>0</v>
      </c>
      <c r="L512" s="22" t="str">
        <f t="shared" si="146"/>
        <v>-</v>
      </c>
      <c r="M512" s="20">
        <f t="shared" si="166"/>
        <v>0</v>
      </c>
      <c r="N512" s="20">
        <f t="shared" si="166"/>
        <v>28191</v>
      </c>
      <c r="O512" s="22" t="str">
        <f t="shared" si="138"/>
        <v>-</v>
      </c>
      <c r="P512" s="20">
        <f t="shared" si="166"/>
        <v>3933</v>
      </c>
      <c r="Q512" s="20">
        <f t="shared" si="166"/>
        <v>13013</v>
      </c>
      <c r="R512" s="22">
        <f t="shared" si="139"/>
        <v>-53.839877975240327</v>
      </c>
      <c r="S512" s="20">
        <f t="shared" si="166"/>
        <v>6270</v>
      </c>
      <c r="T512" s="20">
        <f t="shared" si="166"/>
        <v>0</v>
      </c>
      <c r="U512" s="23">
        <f t="shared" si="140"/>
        <v>-51.817413355874891</v>
      </c>
      <c r="V512" s="79">
        <v>6506</v>
      </c>
      <c r="W512" s="80">
        <v>3.7639553429027046</v>
      </c>
      <c r="X512" s="79">
        <v>7140.6649843200003</v>
      </c>
      <c r="Y512" s="80">
        <v>9.7550720000000126</v>
      </c>
      <c r="Z512" s="79">
        <v>7821.6127215214756</v>
      </c>
      <c r="AA512" s="24">
        <f t="shared" si="141"/>
        <v>9.5361950000000064</v>
      </c>
      <c r="AB512" s="63">
        <f t="shared" si="166"/>
        <v>8551.9479877808226</v>
      </c>
      <c r="AC512" s="23">
        <f t="shared" si="142"/>
        <v>9.3374000000000024</v>
      </c>
    </row>
    <row r="513" spans="1:29">
      <c r="A513" s="25"/>
      <c r="B513" s="25"/>
      <c r="C513" s="25"/>
      <c r="D513" s="25"/>
      <c r="E513" s="25"/>
      <c r="F513" s="28" t="s">
        <v>768</v>
      </c>
      <c r="G513" s="29">
        <v>220</v>
      </c>
      <c r="H513" s="30">
        <v>109000</v>
      </c>
      <c r="I513" s="31">
        <v>0</v>
      </c>
      <c r="J513" s="30">
        <v>35125</v>
      </c>
      <c r="K513" s="31">
        <v>0</v>
      </c>
      <c r="L513" s="22" t="str">
        <f t="shared" si="146"/>
        <v>-</v>
      </c>
      <c r="M513" s="31">
        <v>0</v>
      </c>
      <c r="N513" s="30">
        <v>28191</v>
      </c>
      <c r="O513" s="22" t="str">
        <f t="shared" si="138"/>
        <v>-</v>
      </c>
      <c r="P513" s="30">
        <v>3933</v>
      </c>
      <c r="Q513" s="30">
        <v>13013</v>
      </c>
      <c r="R513" s="22">
        <f t="shared" si="139"/>
        <v>-53.839877975240327</v>
      </c>
      <c r="S513" s="30">
        <v>6270</v>
      </c>
      <c r="T513" s="31">
        <v>0</v>
      </c>
      <c r="U513" s="23">
        <f t="shared" si="140"/>
        <v>-51.817413355874891</v>
      </c>
      <c r="V513" s="94">
        <v>6506</v>
      </c>
      <c r="W513" s="24">
        <v>3.7639553429027046</v>
      </c>
      <c r="X513" s="30">
        <v>7140.6649843200003</v>
      </c>
      <c r="Y513" s="24">
        <v>9.7550720000000126</v>
      </c>
      <c r="Z513" s="30">
        <v>7821.6127215214756</v>
      </c>
      <c r="AA513" s="24">
        <f t="shared" si="141"/>
        <v>9.5361950000000064</v>
      </c>
      <c r="AB513" s="64">
        <f>Z513*$AB$3*$AB$4</f>
        <v>8551.9479877808226</v>
      </c>
      <c r="AC513" s="23">
        <f t="shared" si="142"/>
        <v>9.3374000000000024</v>
      </c>
    </row>
    <row r="514" spans="1:29">
      <c r="A514" s="25"/>
      <c r="B514" s="25"/>
      <c r="C514" s="25"/>
      <c r="D514" s="25"/>
      <c r="E514" s="26" t="s">
        <v>285</v>
      </c>
      <c r="F514" s="28"/>
      <c r="G514" s="32" t="s">
        <v>355</v>
      </c>
      <c r="H514" s="20">
        <f t="shared" ref="H514:AB514" si="167">H515+H516</f>
        <v>0</v>
      </c>
      <c r="I514" s="20">
        <f t="shared" si="167"/>
        <v>2219913</v>
      </c>
      <c r="J514" s="20">
        <f t="shared" si="167"/>
        <v>0</v>
      </c>
      <c r="K514" s="20">
        <f t="shared" si="167"/>
        <v>2300543</v>
      </c>
      <c r="L514" s="22">
        <f t="shared" si="146"/>
        <v>3.6321243219892096</v>
      </c>
      <c r="M514" s="20">
        <f t="shared" si="167"/>
        <v>3000000</v>
      </c>
      <c r="N514" s="20">
        <f t="shared" si="167"/>
        <v>2881362</v>
      </c>
      <c r="O514" s="22">
        <f t="shared" si="138"/>
        <v>25.24703950328248</v>
      </c>
      <c r="P514" s="20">
        <f t="shared" si="167"/>
        <v>2700000</v>
      </c>
      <c r="Q514" s="20">
        <f t="shared" si="167"/>
        <v>3533237</v>
      </c>
      <c r="R514" s="22">
        <f t="shared" si="139"/>
        <v>22.623849415658299</v>
      </c>
      <c r="S514" s="20">
        <f t="shared" si="167"/>
        <v>3402000</v>
      </c>
      <c r="T514" s="20">
        <f t="shared" si="167"/>
        <v>1328550</v>
      </c>
      <c r="U514" s="23">
        <f t="shared" si="140"/>
        <v>-3.7143559857433956</v>
      </c>
      <c r="V514" s="79">
        <v>0</v>
      </c>
      <c r="W514" s="80">
        <v>-100</v>
      </c>
      <c r="X514" s="79">
        <v>0</v>
      </c>
      <c r="Y514" s="80" t="s">
        <v>1226</v>
      </c>
      <c r="Z514" s="79">
        <v>0</v>
      </c>
      <c r="AA514" s="24" t="str">
        <f t="shared" si="141"/>
        <v>-</v>
      </c>
      <c r="AB514" s="63">
        <f t="shared" si="167"/>
        <v>0</v>
      </c>
      <c r="AC514" s="23" t="str">
        <f t="shared" si="142"/>
        <v>-</v>
      </c>
    </row>
    <row r="515" spans="1:29">
      <c r="A515" s="25"/>
      <c r="B515" s="25"/>
      <c r="C515" s="25"/>
      <c r="D515" s="25"/>
      <c r="E515" s="25"/>
      <c r="F515" s="28" t="s">
        <v>769</v>
      </c>
      <c r="G515" s="29">
        <v>100</v>
      </c>
      <c r="H515" s="31">
        <v>0</v>
      </c>
      <c r="I515" s="30">
        <v>2219913</v>
      </c>
      <c r="J515" s="31">
        <v>0</v>
      </c>
      <c r="K515" s="30">
        <v>2300543</v>
      </c>
      <c r="L515" s="22">
        <f t="shared" si="146"/>
        <v>3.6321243219892096</v>
      </c>
      <c r="M515" s="31">
        <v>0</v>
      </c>
      <c r="N515" s="30">
        <v>8580</v>
      </c>
      <c r="O515" s="22">
        <f t="shared" si="138"/>
        <v>-99.627044571651126</v>
      </c>
      <c r="P515" s="31"/>
      <c r="Q515" s="31"/>
      <c r="R515" s="22">
        <f t="shared" si="139"/>
        <v>-100</v>
      </c>
      <c r="S515" s="31">
        <v>0</v>
      </c>
      <c r="T515" s="30">
        <v>1328550</v>
      </c>
      <c r="U515" s="23" t="str">
        <f t="shared" si="140"/>
        <v>-</v>
      </c>
      <c r="V515" s="30">
        <v>0</v>
      </c>
      <c r="W515" s="24" t="s">
        <v>1226</v>
      </c>
      <c r="X515" s="30">
        <v>0</v>
      </c>
      <c r="Y515" s="24" t="s">
        <v>1226</v>
      </c>
      <c r="Z515" s="30">
        <v>0</v>
      </c>
      <c r="AA515" s="24" t="str">
        <f t="shared" si="141"/>
        <v>-</v>
      </c>
      <c r="AB515" s="64">
        <f>Z515*$AB$3*$AB$4</f>
        <v>0</v>
      </c>
      <c r="AC515" s="23" t="str">
        <f t="shared" si="142"/>
        <v>-</v>
      </c>
    </row>
    <row r="516" spans="1:29">
      <c r="A516" s="25"/>
      <c r="B516" s="25"/>
      <c r="C516" s="25"/>
      <c r="D516" s="25"/>
      <c r="E516" s="25"/>
      <c r="F516" s="28" t="s">
        <v>769</v>
      </c>
      <c r="G516" s="29">
        <v>120</v>
      </c>
      <c r="H516" s="31"/>
      <c r="I516" s="31"/>
      <c r="J516" s="31"/>
      <c r="K516" s="31"/>
      <c r="L516" s="22" t="str">
        <f t="shared" si="146"/>
        <v>-</v>
      </c>
      <c r="M516" s="30">
        <v>3000000</v>
      </c>
      <c r="N516" s="30">
        <v>2872782</v>
      </c>
      <c r="O516" s="22" t="str">
        <f t="shared" si="138"/>
        <v>-</v>
      </c>
      <c r="P516" s="30">
        <v>2700000</v>
      </c>
      <c r="Q516" s="30">
        <v>3533237</v>
      </c>
      <c r="R516" s="22">
        <f t="shared" si="139"/>
        <v>22.99008417624448</v>
      </c>
      <c r="S516" s="30">
        <v>3402000</v>
      </c>
      <c r="T516" s="31">
        <v>0</v>
      </c>
      <c r="U516" s="23">
        <f t="shared" si="140"/>
        <v>-3.7143559857433956</v>
      </c>
      <c r="V516" s="94">
        <v>0</v>
      </c>
      <c r="W516" s="24">
        <v>-100</v>
      </c>
      <c r="X516" s="30">
        <v>0</v>
      </c>
      <c r="Y516" s="24" t="s">
        <v>1226</v>
      </c>
      <c r="Z516" s="30">
        <v>0</v>
      </c>
      <c r="AA516" s="24" t="str">
        <f t="shared" si="141"/>
        <v>-</v>
      </c>
      <c r="AB516" s="64">
        <f>Z516*$AB$3*$AB$4</f>
        <v>0</v>
      </c>
      <c r="AC516" s="23" t="str">
        <f t="shared" si="142"/>
        <v>-</v>
      </c>
    </row>
    <row r="517" spans="1:29">
      <c r="A517" s="25"/>
      <c r="B517" s="25"/>
      <c r="C517" s="25"/>
      <c r="D517" s="25"/>
      <c r="E517" s="26" t="s">
        <v>770</v>
      </c>
      <c r="F517" s="28"/>
      <c r="G517" s="32" t="s">
        <v>355</v>
      </c>
      <c r="H517" s="20">
        <f t="shared" ref="H517:AB517" si="168">H518</f>
        <v>0</v>
      </c>
      <c r="I517" s="20">
        <f t="shared" si="168"/>
        <v>0</v>
      </c>
      <c r="J517" s="20">
        <f t="shared" si="168"/>
        <v>0</v>
      </c>
      <c r="K517" s="20">
        <f t="shared" si="168"/>
        <v>0</v>
      </c>
      <c r="L517" s="22" t="str">
        <f t="shared" si="146"/>
        <v>-</v>
      </c>
      <c r="M517" s="20">
        <f t="shared" si="168"/>
        <v>0</v>
      </c>
      <c r="N517" s="20">
        <f t="shared" si="168"/>
        <v>0</v>
      </c>
      <c r="O517" s="22" t="str">
        <f t="shared" si="138"/>
        <v>-</v>
      </c>
      <c r="P517" s="20">
        <f t="shared" si="168"/>
        <v>0</v>
      </c>
      <c r="Q517" s="20">
        <f t="shared" si="168"/>
        <v>296</v>
      </c>
      <c r="R517" s="22" t="str">
        <f t="shared" si="139"/>
        <v>-</v>
      </c>
      <c r="S517" s="20">
        <f t="shared" si="168"/>
        <v>0</v>
      </c>
      <c r="T517" s="20">
        <f t="shared" si="168"/>
        <v>0</v>
      </c>
      <c r="U517" s="23">
        <f t="shared" si="140"/>
        <v>-100</v>
      </c>
      <c r="V517" s="79">
        <v>0</v>
      </c>
      <c r="W517" s="80" t="s">
        <v>1226</v>
      </c>
      <c r="X517" s="79">
        <v>0</v>
      </c>
      <c r="Y517" s="80" t="s">
        <v>1226</v>
      </c>
      <c r="Z517" s="79">
        <v>0</v>
      </c>
      <c r="AA517" s="24" t="str">
        <f t="shared" si="141"/>
        <v>-</v>
      </c>
      <c r="AB517" s="63">
        <f t="shared" si="168"/>
        <v>0</v>
      </c>
      <c r="AC517" s="23" t="str">
        <f t="shared" si="142"/>
        <v>-</v>
      </c>
    </row>
    <row r="518" spans="1:29">
      <c r="A518" s="25"/>
      <c r="B518" s="25"/>
      <c r="C518" s="25"/>
      <c r="D518" s="25"/>
      <c r="E518" s="25"/>
      <c r="F518" s="28" t="s">
        <v>771</v>
      </c>
      <c r="G518" s="29">
        <v>100</v>
      </c>
      <c r="H518" s="31"/>
      <c r="I518" s="31"/>
      <c r="J518" s="31"/>
      <c r="K518" s="31"/>
      <c r="L518" s="22" t="str">
        <f t="shared" si="146"/>
        <v>-</v>
      </c>
      <c r="M518" s="31"/>
      <c r="N518" s="31"/>
      <c r="O518" s="22" t="str">
        <f t="shared" si="138"/>
        <v>-</v>
      </c>
      <c r="P518" s="31">
        <v>0</v>
      </c>
      <c r="Q518" s="31">
        <v>296</v>
      </c>
      <c r="R518" s="22" t="str">
        <f t="shared" si="139"/>
        <v>-</v>
      </c>
      <c r="S518" s="31"/>
      <c r="T518" s="31"/>
      <c r="U518" s="23">
        <f t="shared" si="140"/>
        <v>-100</v>
      </c>
      <c r="V518" s="30">
        <v>0</v>
      </c>
      <c r="W518" s="24" t="s">
        <v>1226</v>
      </c>
      <c r="X518" s="30">
        <v>0</v>
      </c>
      <c r="Y518" s="24" t="s">
        <v>1226</v>
      </c>
      <c r="Z518" s="30">
        <v>0</v>
      </c>
      <c r="AA518" s="24" t="str">
        <f t="shared" si="141"/>
        <v>-</v>
      </c>
      <c r="AB518" s="64">
        <f>Z518*$AB$3*$AB$4</f>
        <v>0</v>
      </c>
      <c r="AC518" s="23" t="str">
        <f t="shared" si="142"/>
        <v>-</v>
      </c>
    </row>
    <row r="519" spans="1:29" ht="20.100000000000001" customHeight="1">
      <c r="A519" s="25"/>
      <c r="B519" s="26" t="s">
        <v>287</v>
      </c>
      <c r="C519" s="26"/>
      <c r="D519" s="26"/>
      <c r="E519" s="26"/>
      <c r="F519" s="28"/>
      <c r="G519" s="32" t="s">
        <v>355</v>
      </c>
      <c r="H519" s="20">
        <f t="shared" ref="H519:AB520" si="169">H520</f>
        <v>249497398</v>
      </c>
      <c r="I519" s="20">
        <f t="shared" si="169"/>
        <v>230300955</v>
      </c>
      <c r="J519" s="20">
        <f t="shared" si="169"/>
        <v>261518000</v>
      </c>
      <c r="K519" s="20">
        <f t="shared" si="169"/>
        <v>277747026</v>
      </c>
      <c r="L519" s="22">
        <f t="shared" si="146"/>
        <v>20.601769106862804</v>
      </c>
      <c r="M519" s="20">
        <f t="shared" si="169"/>
        <v>322997598</v>
      </c>
      <c r="N519" s="20">
        <f t="shared" si="169"/>
        <v>325411770</v>
      </c>
      <c r="O519" s="22">
        <f t="shared" si="138"/>
        <v>17.161207695523629</v>
      </c>
      <c r="P519" s="20">
        <f t="shared" si="169"/>
        <v>396927378</v>
      </c>
      <c r="Q519" s="20">
        <f t="shared" si="169"/>
        <v>343811922</v>
      </c>
      <c r="R519" s="22">
        <f t="shared" si="139"/>
        <v>5.654421166142825</v>
      </c>
      <c r="S519" s="20">
        <f t="shared" si="169"/>
        <v>381866203</v>
      </c>
      <c r="T519" s="20">
        <f t="shared" si="169"/>
        <v>141261355</v>
      </c>
      <c r="U519" s="23">
        <f t="shared" si="140"/>
        <v>11.068342475919152</v>
      </c>
      <c r="V519" s="79">
        <v>377124920</v>
      </c>
      <c r="W519" s="80">
        <v>-1.2416084384404087</v>
      </c>
      <c r="X519" s="79">
        <v>408206463.73194242</v>
      </c>
      <c r="Y519" s="80">
        <v>8.2417103945139587</v>
      </c>
      <c r="Z519" s="79">
        <v>447133828.11602473</v>
      </c>
      <c r="AA519" s="24">
        <f t="shared" si="141"/>
        <v>9.5361950000000064</v>
      </c>
      <c r="AB519" s="63">
        <f t="shared" si="169"/>
        <v>459988570.14400256</v>
      </c>
      <c r="AC519" s="23">
        <f t="shared" si="142"/>
        <v>2.8749204868127691</v>
      </c>
    </row>
    <row r="520" spans="1:29">
      <c r="A520" s="25"/>
      <c r="B520" s="25"/>
      <c r="C520" s="26" t="s">
        <v>42</v>
      </c>
      <c r="D520" s="26"/>
      <c r="E520" s="26"/>
      <c r="F520" s="28"/>
      <c r="G520" s="32" t="s">
        <v>355</v>
      </c>
      <c r="H520" s="20">
        <f t="shared" si="169"/>
        <v>249497398</v>
      </c>
      <c r="I520" s="20">
        <f t="shared" si="169"/>
        <v>230300955</v>
      </c>
      <c r="J520" s="20">
        <f t="shared" si="169"/>
        <v>261518000</v>
      </c>
      <c r="K520" s="20">
        <f t="shared" si="169"/>
        <v>277747026</v>
      </c>
      <c r="L520" s="22">
        <f t="shared" si="146"/>
        <v>20.601769106862804</v>
      </c>
      <c r="M520" s="20">
        <f t="shared" si="169"/>
        <v>322997598</v>
      </c>
      <c r="N520" s="20">
        <f t="shared" si="169"/>
        <v>325411770</v>
      </c>
      <c r="O520" s="22">
        <f t="shared" si="138"/>
        <v>17.161207695523629</v>
      </c>
      <c r="P520" s="20">
        <f t="shared" si="169"/>
        <v>396927378</v>
      </c>
      <c r="Q520" s="20">
        <f t="shared" si="169"/>
        <v>343811922</v>
      </c>
      <c r="R520" s="22">
        <f t="shared" si="139"/>
        <v>5.654421166142825</v>
      </c>
      <c r="S520" s="20">
        <f t="shared" si="169"/>
        <v>381866203</v>
      </c>
      <c r="T520" s="20">
        <f t="shared" si="169"/>
        <v>141261355</v>
      </c>
      <c r="U520" s="23">
        <f t="shared" si="140"/>
        <v>11.068342475919152</v>
      </c>
      <c r="V520" s="79">
        <v>377124920</v>
      </c>
      <c r="W520" s="80">
        <v>-1.2416084384404087</v>
      </c>
      <c r="X520" s="79">
        <v>408206463.73194242</v>
      </c>
      <c r="Y520" s="80">
        <v>8.2417103945139587</v>
      </c>
      <c r="Z520" s="79">
        <v>447133828.11602473</v>
      </c>
      <c r="AA520" s="24">
        <f t="shared" si="141"/>
        <v>9.5361950000000064</v>
      </c>
      <c r="AB520" s="63">
        <f t="shared" si="169"/>
        <v>459988570.14400256</v>
      </c>
      <c r="AC520" s="23">
        <f t="shared" si="142"/>
        <v>2.8749204868127691</v>
      </c>
    </row>
    <row r="521" spans="1:29">
      <c r="A521" s="25"/>
      <c r="B521" s="25"/>
      <c r="C521" s="25"/>
      <c r="D521" s="26" t="s">
        <v>379</v>
      </c>
      <c r="E521" s="26"/>
      <c r="F521" s="28"/>
      <c r="G521" s="32" t="s">
        <v>355</v>
      </c>
      <c r="H521" s="20">
        <f>H522+H524+H532+H548+H555+H557+H559+H582+H584+H587+H592+H595+H608+H614</f>
        <v>249497398</v>
      </c>
      <c r="I521" s="20">
        <f>I522+I524+I532+I548+I555+I557+I559+I582+I584+I587+I592+I595+I608+I614</f>
        <v>230300955</v>
      </c>
      <c r="J521" s="20">
        <f>J522+J524+J532+J548+J555+J557+J559+J582+J584+J587+J592+J595+J608+J614</f>
        <v>261518000</v>
      </c>
      <c r="K521" s="20">
        <f>K522+K524+K532+K548+K555+K557+K559+K582+K584+K587+K592+K595+K608+K614</f>
        <v>277747026</v>
      </c>
      <c r="L521" s="22">
        <f t="shared" si="146"/>
        <v>20.601769106862804</v>
      </c>
      <c r="M521" s="20">
        <f>M522+M524+M532+M548+M555+M557+M559+M582+M584+M587+M592+M595+M608+M614</f>
        <v>322997598</v>
      </c>
      <c r="N521" s="20">
        <f>N522+N524+N532+N548+N555+N557+N559+N582+N584+N587+N592+N595+N608+N614</f>
        <v>325411770</v>
      </c>
      <c r="O521" s="22">
        <f t="shared" si="138"/>
        <v>17.161207695523629</v>
      </c>
      <c r="P521" s="20">
        <f>P522+P524+P532+P548+P555+P557+P559+P582+P584+P587+P592+P595+P608+P614</f>
        <v>396927378</v>
      </c>
      <c r="Q521" s="20">
        <f>Q522+Q524+Q532+Q548+Q555+Q557+Q559+Q582+Q584+Q587+Q592+Q595+Q608+Q614</f>
        <v>343811922</v>
      </c>
      <c r="R521" s="22">
        <f t="shared" si="139"/>
        <v>5.654421166142825</v>
      </c>
      <c r="S521" s="20">
        <f>S522+S524+S532+S548+S555+S557+S559+S582+S584+S587+S592+S595+S608+S614</f>
        <v>381866203</v>
      </c>
      <c r="T521" s="20">
        <f>T522+T524+T532+T548+T555+T557+T559+T582+T584+T587+T592+T595+T608+T614</f>
        <v>141261355</v>
      </c>
      <c r="U521" s="23">
        <f t="shared" si="140"/>
        <v>11.068342475919152</v>
      </c>
      <c r="V521" s="79">
        <v>377124920</v>
      </c>
      <c r="W521" s="80">
        <v>-1.2416084384404087</v>
      </c>
      <c r="X521" s="79">
        <v>408206463.73194242</v>
      </c>
      <c r="Y521" s="80">
        <v>8.2417103945139587</v>
      </c>
      <c r="Z521" s="79">
        <v>447133828.11602473</v>
      </c>
      <c r="AA521" s="24">
        <f t="shared" si="141"/>
        <v>9.5361950000000064</v>
      </c>
      <c r="AB521" s="63">
        <f>AB522+AB524+AB532+AB548+AB555+AB557+AB559+AB582+AB584+AB587+AB592+AB595+AB608+AB614</f>
        <v>459988570.14400256</v>
      </c>
      <c r="AC521" s="23">
        <f t="shared" si="142"/>
        <v>2.8749204868127691</v>
      </c>
    </row>
    <row r="522" spans="1:29">
      <c r="A522" s="25"/>
      <c r="B522" s="25"/>
      <c r="C522" s="25"/>
      <c r="D522" s="25"/>
      <c r="E522" s="26" t="s">
        <v>290</v>
      </c>
      <c r="F522" s="28"/>
      <c r="G522" s="32" t="s">
        <v>355</v>
      </c>
      <c r="H522" s="20">
        <f t="shared" ref="H522:AB522" si="170">H523</f>
        <v>6658000</v>
      </c>
      <c r="I522" s="20">
        <f t="shared" si="170"/>
        <v>0</v>
      </c>
      <c r="J522" s="20">
        <f t="shared" si="170"/>
        <v>0</v>
      </c>
      <c r="K522" s="20">
        <f t="shared" si="170"/>
        <v>0</v>
      </c>
      <c r="L522" s="22" t="str">
        <f t="shared" si="146"/>
        <v>-</v>
      </c>
      <c r="M522" s="20">
        <f t="shared" si="170"/>
        <v>0</v>
      </c>
      <c r="N522" s="20">
        <f t="shared" si="170"/>
        <v>0</v>
      </c>
      <c r="O522" s="22" t="str">
        <f t="shared" si="138"/>
        <v>-</v>
      </c>
      <c r="P522" s="20">
        <f t="shared" si="170"/>
        <v>0</v>
      </c>
      <c r="Q522" s="20">
        <f t="shared" si="170"/>
        <v>0</v>
      </c>
      <c r="R522" s="22" t="str">
        <f t="shared" si="139"/>
        <v>-</v>
      </c>
      <c r="S522" s="20">
        <f t="shared" si="170"/>
        <v>0</v>
      </c>
      <c r="T522" s="20">
        <f t="shared" si="170"/>
        <v>0</v>
      </c>
      <c r="U522" s="23" t="str">
        <f t="shared" si="140"/>
        <v>-</v>
      </c>
      <c r="V522" s="79">
        <v>0</v>
      </c>
      <c r="W522" s="80" t="s">
        <v>1226</v>
      </c>
      <c r="X522" s="79">
        <v>0</v>
      </c>
      <c r="Y522" s="80" t="s">
        <v>1226</v>
      </c>
      <c r="Z522" s="79">
        <v>0</v>
      </c>
      <c r="AA522" s="24" t="str">
        <f t="shared" si="141"/>
        <v>-</v>
      </c>
      <c r="AB522" s="63">
        <f t="shared" si="170"/>
        <v>0</v>
      </c>
      <c r="AC522" s="23" t="str">
        <f t="shared" si="142"/>
        <v>-</v>
      </c>
    </row>
    <row r="523" spans="1:29">
      <c r="A523" s="25"/>
      <c r="B523" s="25"/>
      <c r="C523" s="25"/>
      <c r="D523" s="25"/>
      <c r="E523" s="25"/>
      <c r="F523" s="28" t="s">
        <v>772</v>
      </c>
      <c r="G523" s="29">
        <v>103</v>
      </c>
      <c r="H523" s="30">
        <v>6658000</v>
      </c>
      <c r="I523" s="31">
        <v>0</v>
      </c>
      <c r="J523" s="31"/>
      <c r="K523" s="31"/>
      <c r="L523" s="22" t="str">
        <f t="shared" si="146"/>
        <v>-</v>
      </c>
      <c r="M523" s="31"/>
      <c r="N523" s="31"/>
      <c r="O523" s="22" t="str">
        <f t="shared" si="138"/>
        <v>-</v>
      </c>
      <c r="P523" s="31"/>
      <c r="Q523" s="31"/>
      <c r="R523" s="22" t="str">
        <f t="shared" si="139"/>
        <v>-</v>
      </c>
      <c r="S523" s="31"/>
      <c r="T523" s="31"/>
      <c r="U523" s="23" t="str">
        <f t="shared" si="140"/>
        <v>-</v>
      </c>
      <c r="V523" s="30">
        <v>0</v>
      </c>
      <c r="W523" s="24" t="s">
        <v>1226</v>
      </c>
      <c r="X523" s="30">
        <v>0</v>
      </c>
      <c r="Y523" s="24" t="s">
        <v>1226</v>
      </c>
      <c r="Z523" s="30">
        <v>0</v>
      </c>
      <c r="AA523" s="24" t="str">
        <f t="shared" si="141"/>
        <v>-</v>
      </c>
      <c r="AB523" s="64">
        <f>Z523*$AB$3*$AB$4</f>
        <v>0</v>
      </c>
      <c r="AC523" s="23" t="str">
        <f t="shared" si="142"/>
        <v>-</v>
      </c>
    </row>
    <row r="524" spans="1:29">
      <c r="A524" s="25"/>
      <c r="B524" s="25"/>
      <c r="C524" s="25"/>
      <c r="D524" s="25"/>
      <c r="E524" s="26" t="s">
        <v>291</v>
      </c>
      <c r="F524" s="28"/>
      <c r="G524" s="32" t="s">
        <v>355</v>
      </c>
      <c r="H524" s="20">
        <f t="shared" ref="H524:AB524" si="171">SUM(H525:H531)</f>
        <v>1109430</v>
      </c>
      <c r="I524" s="20">
        <f t="shared" si="171"/>
        <v>813108</v>
      </c>
      <c r="J524" s="20">
        <f t="shared" si="171"/>
        <v>3455592</v>
      </c>
      <c r="K524" s="20">
        <f t="shared" si="171"/>
        <v>4086733</v>
      </c>
      <c r="L524" s="22">
        <f t="shared" si="146"/>
        <v>402.60641882751128</v>
      </c>
      <c r="M524" s="20">
        <f t="shared" si="171"/>
        <v>3640000</v>
      </c>
      <c r="N524" s="20">
        <f t="shared" si="171"/>
        <v>3624832</v>
      </c>
      <c r="O524" s="22">
        <f t="shared" si="138"/>
        <v>-11.302451126608958</v>
      </c>
      <c r="P524" s="20">
        <f t="shared" si="171"/>
        <v>4458027</v>
      </c>
      <c r="Q524" s="20">
        <f t="shared" si="171"/>
        <v>4530943</v>
      </c>
      <c r="R524" s="22">
        <f t="shared" si="139"/>
        <v>24.99732401391293</v>
      </c>
      <c r="S524" s="20">
        <f t="shared" si="171"/>
        <v>5410000</v>
      </c>
      <c r="T524" s="20">
        <f t="shared" si="171"/>
        <v>1691821</v>
      </c>
      <c r="U524" s="23">
        <f t="shared" si="140"/>
        <v>19.401193084971496</v>
      </c>
      <c r="V524" s="79">
        <v>6010000</v>
      </c>
      <c r="W524" s="80">
        <v>11.090573012939004</v>
      </c>
      <c r="X524" s="79">
        <v>889016.08319999988</v>
      </c>
      <c r="Y524" s="80">
        <v>-85.207719081530783</v>
      </c>
      <c r="Z524" s="79">
        <v>973794.39047531423</v>
      </c>
      <c r="AA524" s="24">
        <f t="shared" si="141"/>
        <v>9.5361950000000064</v>
      </c>
      <c r="AB524" s="63">
        <f t="shared" si="171"/>
        <v>1064721.4678915562</v>
      </c>
      <c r="AC524" s="23">
        <f t="shared" si="142"/>
        <v>9.3374000000000024</v>
      </c>
    </row>
    <row r="525" spans="1:29">
      <c r="A525" s="25"/>
      <c r="B525" s="25"/>
      <c r="C525" s="25"/>
      <c r="D525" s="25"/>
      <c r="E525" s="25"/>
      <c r="F525" s="28" t="s">
        <v>773</v>
      </c>
      <c r="G525" s="29">
        <v>220</v>
      </c>
      <c r="H525" s="31"/>
      <c r="I525" s="31"/>
      <c r="J525" s="31"/>
      <c r="K525" s="31"/>
      <c r="L525" s="22" t="str">
        <f t="shared" si="146"/>
        <v>-</v>
      </c>
      <c r="M525" s="31"/>
      <c r="N525" s="31"/>
      <c r="O525" s="22" t="str">
        <f t="shared" si="138"/>
        <v>-</v>
      </c>
      <c r="P525" s="31">
        <v>0</v>
      </c>
      <c r="Q525" s="30">
        <v>11690</v>
      </c>
      <c r="R525" s="22" t="str">
        <f t="shared" si="139"/>
        <v>-</v>
      </c>
      <c r="S525" s="31">
        <v>0</v>
      </c>
      <c r="T525" s="30">
        <v>4670</v>
      </c>
      <c r="U525" s="23">
        <f t="shared" si="140"/>
        <v>-100</v>
      </c>
      <c r="V525" s="30">
        <v>0</v>
      </c>
      <c r="W525" s="24" t="s">
        <v>1226</v>
      </c>
      <c r="X525" s="30">
        <v>0</v>
      </c>
      <c r="Y525" s="24" t="s">
        <v>1226</v>
      </c>
      <c r="Z525" s="30">
        <v>0</v>
      </c>
      <c r="AA525" s="24" t="str">
        <f t="shared" si="141"/>
        <v>-</v>
      </c>
      <c r="AB525" s="64">
        <f t="shared" ref="AB525:AB531" si="172">Z525*$AB$3*$AB$4</f>
        <v>0</v>
      </c>
      <c r="AC525" s="23" t="str">
        <f t="shared" si="142"/>
        <v>-</v>
      </c>
    </row>
    <row r="526" spans="1:29">
      <c r="A526" s="25"/>
      <c r="B526" s="25"/>
      <c r="C526" s="25"/>
      <c r="D526" s="25"/>
      <c r="E526" s="25"/>
      <c r="F526" s="28" t="s">
        <v>774</v>
      </c>
      <c r="G526" s="29">
        <v>120</v>
      </c>
      <c r="H526" s="31"/>
      <c r="I526" s="31"/>
      <c r="J526" s="31"/>
      <c r="K526" s="31"/>
      <c r="L526" s="22" t="str">
        <f t="shared" si="146"/>
        <v>-</v>
      </c>
      <c r="M526" s="31"/>
      <c r="N526" s="31"/>
      <c r="O526" s="22" t="str">
        <f t="shared" si="138"/>
        <v>-</v>
      </c>
      <c r="P526" s="30">
        <v>3240000</v>
      </c>
      <c r="Q526" s="31">
        <v>0</v>
      </c>
      <c r="R526" s="22" t="str">
        <f t="shared" si="139"/>
        <v>-</v>
      </c>
      <c r="S526" s="30">
        <v>4000000</v>
      </c>
      <c r="T526" s="31">
        <v>0</v>
      </c>
      <c r="U526" s="23" t="str">
        <f t="shared" si="140"/>
        <v>-</v>
      </c>
      <c r="V526" s="94">
        <v>0</v>
      </c>
      <c r="W526" s="74">
        <v>-100</v>
      </c>
      <c r="X526" s="30">
        <v>0</v>
      </c>
      <c r="Y526" s="74" t="s">
        <v>1226</v>
      </c>
      <c r="Z526" s="30">
        <v>0</v>
      </c>
      <c r="AA526" s="24" t="str">
        <f t="shared" si="141"/>
        <v>-</v>
      </c>
      <c r="AB526" s="64">
        <f t="shared" si="172"/>
        <v>0</v>
      </c>
      <c r="AC526" s="23" t="str">
        <f t="shared" si="142"/>
        <v>-</v>
      </c>
    </row>
    <row r="527" spans="1:29">
      <c r="A527" s="25"/>
      <c r="B527" s="25"/>
      <c r="C527" s="25"/>
      <c r="D527" s="25"/>
      <c r="E527" s="25"/>
      <c r="F527" s="28" t="s">
        <v>774</v>
      </c>
      <c r="G527" s="29">
        <v>220</v>
      </c>
      <c r="H527" s="30">
        <v>480000</v>
      </c>
      <c r="I527" s="30">
        <v>406554</v>
      </c>
      <c r="J527" s="30">
        <v>410000</v>
      </c>
      <c r="K527" s="30">
        <v>520729</v>
      </c>
      <c r="L527" s="22">
        <f t="shared" si="146"/>
        <v>28.083600210550145</v>
      </c>
      <c r="M527" s="30">
        <v>615000</v>
      </c>
      <c r="N527" s="30">
        <v>406667</v>
      </c>
      <c r="O527" s="22">
        <f t="shared" si="138"/>
        <v>-21.904291867746949</v>
      </c>
      <c r="P527" s="30">
        <v>600000</v>
      </c>
      <c r="Q527" s="30">
        <v>579402</v>
      </c>
      <c r="R527" s="22">
        <f t="shared" si="139"/>
        <v>42.475784855914043</v>
      </c>
      <c r="S527" s="30">
        <v>705000</v>
      </c>
      <c r="T527" s="30">
        <v>205398</v>
      </c>
      <c r="U527" s="23">
        <f t="shared" si="140"/>
        <v>21.677177503702083</v>
      </c>
      <c r="V527" s="94">
        <v>810000</v>
      </c>
      <c r="W527" s="24">
        <v>14.893617021276611</v>
      </c>
      <c r="X527" s="30">
        <v>889016.08319999988</v>
      </c>
      <c r="Y527" s="24">
        <v>9.7550719999999842</v>
      </c>
      <c r="Z527" s="30">
        <v>973794.39047531423</v>
      </c>
      <c r="AA527" s="24">
        <f t="shared" si="141"/>
        <v>9.5361950000000064</v>
      </c>
      <c r="AB527" s="64">
        <f t="shared" si="172"/>
        <v>1064721.4678915562</v>
      </c>
      <c r="AC527" s="23">
        <f t="shared" si="142"/>
        <v>9.3374000000000024</v>
      </c>
    </row>
    <row r="528" spans="1:29">
      <c r="A528" s="25"/>
      <c r="B528" s="25"/>
      <c r="C528" s="25"/>
      <c r="D528" s="25"/>
      <c r="E528" s="25"/>
      <c r="F528" s="100" t="s">
        <v>774</v>
      </c>
      <c r="G528" s="96">
        <v>171</v>
      </c>
      <c r="H528" s="94">
        <v>480000</v>
      </c>
      <c r="I528" s="94">
        <v>406554</v>
      </c>
      <c r="J528" s="94">
        <v>410000</v>
      </c>
      <c r="K528" s="94">
        <v>520729</v>
      </c>
      <c r="L528" s="97">
        <f t="shared" ref="L528" si="173">IFERROR(K528/I528*100-100,"-")</f>
        <v>28.083600210550145</v>
      </c>
      <c r="M528" s="94">
        <v>615000</v>
      </c>
      <c r="N528" s="94">
        <v>406667</v>
      </c>
      <c r="O528" s="97">
        <f t="shared" ref="O528" si="174">IFERROR(N528/K528*100-100,"-")</f>
        <v>-21.904291867746949</v>
      </c>
      <c r="P528" s="94">
        <v>600000</v>
      </c>
      <c r="Q528" s="94">
        <v>579402</v>
      </c>
      <c r="R528" s="97">
        <f t="shared" ref="R528" si="175">IFERROR(Q528/N528*100-100,"-")</f>
        <v>42.475784855914043</v>
      </c>
      <c r="S528" s="94">
        <v>705000</v>
      </c>
      <c r="T528" s="94">
        <v>205398</v>
      </c>
      <c r="U528" s="99">
        <f t="shared" ref="U528" si="176">IFERROR(S528/Q528*100-100,"-")</f>
        <v>21.677177503702083</v>
      </c>
      <c r="V528" s="94">
        <v>5200000</v>
      </c>
      <c r="W528" s="24"/>
      <c r="X528" s="30"/>
      <c r="Y528" s="24"/>
      <c r="Z528" s="30"/>
      <c r="AA528" s="24"/>
      <c r="AB528" s="64"/>
      <c r="AC528" s="23"/>
    </row>
    <row r="529" spans="1:29">
      <c r="A529" s="25"/>
      <c r="B529" s="25"/>
      <c r="C529" s="25"/>
      <c r="D529" s="25"/>
      <c r="E529" s="25"/>
      <c r="F529" s="28" t="s">
        <v>775</v>
      </c>
      <c r="G529" s="29">
        <v>120</v>
      </c>
      <c r="H529" s="30">
        <v>42551</v>
      </c>
      <c r="I529" s="31">
        <v>0</v>
      </c>
      <c r="J529" s="31"/>
      <c r="K529" s="31"/>
      <c r="L529" s="22" t="str">
        <f t="shared" si="146"/>
        <v>-</v>
      </c>
      <c r="M529" s="31"/>
      <c r="N529" s="31"/>
      <c r="O529" s="22" t="str">
        <f t="shared" ref="O529:O596" si="177">IFERROR(N529/K529*100-100,"-")</f>
        <v>-</v>
      </c>
      <c r="P529" s="31"/>
      <c r="Q529" s="31"/>
      <c r="R529" s="22" t="str">
        <f t="shared" ref="R529:R596" si="178">IFERROR(Q529/N529*100-100,"-")</f>
        <v>-</v>
      </c>
      <c r="S529" s="31"/>
      <c r="T529" s="31"/>
      <c r="U529" s="23" t="str">
        <f t="shared" ref="U529:U596" si="179">IFERROR(S529/Q529*100-100,"-")</f>
        <v>-</v>
      </c>
      <c r="V529" s="30">
        <v>0</v>
      </c>
      <c r="W529" s="24" t="s">
        <v>1226</v>
      </c>
      <c r="X529" s="30">
        <v>0</v>
      </c>
      <c r="Y529" s="24" t="s">
        <v>1226</v>
      </c>
      <c r="Z529" s="30">
        <v>0</v>
      </c>
      <c r="AA529" s="24" t="str">
        <f t="shared" ref="AA529:AA596" si="180">IFERROR(Z529/X529*100-100,"-")</f>
        <v>-</v>
      </c>
      <c r="AB529" s="64">
        <f t="shared" si="172"/>
        <v>0</v>
      </c>
      <c r="AC529" s="23" t="str">
        <f t="shared" ref="AC529:AC596" si="181">IFERROR(AB529/Z529*100-100,"-")</f>
        <v>-</v>
      </c>
    </row>
    <row r="530" spans="1:29">
      <c r="A530" s="25"/>
      <c r="B530" s="25"/>
      <c r="C530" s="25"/>
      <c r="D530" s="25"/>
      <c r="E530" s="25"/>
      <c r="F530" s="28" t="s">
        <v>776</v>
      </c>
      <c r="G530" s="29">
        <v>120</v>
      </c>
      <c r="H530" s="31"/>
      <c r="I530" s="31"/>
      <c r="J530" s="30">
        <v>2600000</v>
      </c>
      <c r="K530" s="30">
        <v>3045275</v>
      </c>
      <c r="L530" s="22" t="str">
        <f t="shared" si="146"/>
        <v>-</v>
      </c>
      <c r="M530" s="30">
        <v>2400000</v>
      </c>
      <c r="N530" s="30">
        <v>2811498</v>
      </c>
      <c r="O530" s="22">
        <f t="shared" si="177"/>
        <v>-7.6767122837838997</v>
      </c>
      <c r="P530" s="31">
        <v>0</v>
      </c>
      <c r="Q530" s="30">
        <v>3360449</v>
      </c>
      <c r="R530" s="22">
        <f t="shared" si="178"/>
        <v>19.525213960671508</v>
      </c>
      <c r="S530" s="31">
        <v>0</v>
      </c>
      <c r="T530" s="30">
        <v>1276355</v>
      </c>
      <c r="U530" s="23">
        <f t="shared" si="179"/>
        <v>-100</v>
      </c>
      <c r="V530" s="30">
        <v>0</v>
      </c>
      <c r="W530" s="74" t="s">
        <v>1226</v>
      </c>
      <c r="X530" s="30">
        <v>0</v>
      </c>
      <c r="Y530" s="74" t="s">
        <v>1226</v>
      </c>
      <c r="Z530" s="30">
        <v>0</v>
      </c>
      <c r="AA530" s="24" t="str">
        <f t="shared" si="180"/>
        <v>-</v>
      </c>
      <c r="AB530" s="64">
        <f t="shared" si="172"/>
        <v>0</v>
      </c>
      <c r="AC530" s="23" t="str">
        <f t="shared" si="181"/>
        <v>-</v>
      </c>
    </row>
    <row r="531" spans="1:29">
      <c r="A531" s="25"/>
      <c r="B531" s="25"/>
      <c r="C531" s="25"/>
      <c r="D531" s="25"/>
      <c r="E531" s="25"/>
      <c r="F531" s="28" t="s">
        <v>777</v>
      </c>
      <c r="G531" s="29">
        <v>120</v>
      </c>
      <c r="H531" s="30">
        <v>106879</v>
      </c>
      <c r="I531" s="31">
        <v>0</v>
      </c>
      <c r="J531" s="30">
        <v>35592</v>
      </c>
      <c r="K531" s="31">
        <v>0</v>
      </c>
      <c r="L531" s="22" t="str">
        <f t="shared" si="146"/>
        <v>-</v>
      </c>
      <c r="M531" s="30">
        <v>10000</v>
      </c>
      <c r="N531" s="31">
        <v>0</v>
      </c>
      <c r="O531" s="22" t="str">
        <f t="shared" si="177"/>
        <v>-</v>
      </c>
      <c r="P531" s="30">
        <v>18027</v>
      </c>
      <c r="Q531" s="31">
        <v>0</v>
      </c>
      <c r="R531" s="22" t="str">
        <f t="shared" si="178"/>
        <v>-</v>
      </c>
      <c r="S531" s="31"/>
      <c r="T531" s="31"/>
      <c r="U531" s="23" t="str">
        <f t="shared" si="179"/>
        <v>-</v>
      </c>
      <c r="V531" s="30">
        <v>0</v>
      </c>
      <c r="W531" s="24" t="s">
        <v>1226</v>
      </c>
      <c r="X531" s="30">
        <v>0</v>
      </c>
      <c r="Y531" s="24" t="s">
        <v>1226</v>
      </c>
      <c r="Z531" s="30">
        <v>0</v>
      </c>
      <c r="AA531" s="24" t="str">
        <f t="shared" si="180"/>
        <v>-</v>
      </c>
      <c r="AB531" s="64">
        <f t="shared" si="172"/>
        <v>0</v>
      </c>
      <c r="AC531" s="23" t="str">
        <f t="shared" si="181"/>
        <v>-</v>
      </c>
    </row>
    <row r="532" spans="1:29">
      <c r="A532" s="25"/>
      <c r="B532" s="25"/>
      <c r="C532" s="25"/>
      <c r="D532" s="25"/>
      <c r="E532" s="26" t="s">
        <v>288</v>
      </c>
      <c r="F532" s="28"/>
      <c r="G532" s="32" t="s">
        <v>355</v>
      </c>
      <c r="H532" s="20">
        <f t="shared" ref="H532:AB532" si="182">SUM(H533:H547)</f>
        <v>47212977</v>
      </c>
      <c r="I532" s="20">
        <f t="shared" si="182"/>
        <v>34553235</v>
      </c>
      <c r="J532" s="20">
        <f t="shared" si="182"/>
        <v>31528956</v>
      </c>
      <c r="K532" s="20">
        <f t="shared" si="182"/>
        <v>44691400</v>
      </c>
      <c r="L532" s="22">
        <f t="shared" si="146"/>
        <v>29.340711513697642</v>
      </c>
      <c r="M532" s="20">
        <f t="shared" si="182"/>
        <v>24197776</v>
      </c>
      <c r="N532" s="20">
        <f t="shared" si="182"/>
        <v>31661115</v>
      </c>
      <c r="O532" s="22">
        <f t="shared" si="177"/>
        <v>-29.156135184845411</v>
      </c>
      <c r="P532" s="20">
        <f t="shared" si="182"/>
        <v>34818377</v>
      </c>
      <c r="Q532" s="20">
        <f t="shared" si="182"/>
        <v>35291994</v>
      </c>
      <c r="R532" s="22">
        <f t="shared" si="178"/>
        <v>11.46794419590087</v>
      </c>
      <c r="S532" s="20">
        <f t="shared" si="182"/>
        <v>30741360</v>
      </c>
      <c r="T532" s="20">
        <f t="shared" si="182"/>
        <v>37834024</v>
      </c>
      <c r="U532" s="23">
        <f t="shared" si="179"/>
        <v>-12.894238846351385</v>
      </c>
      <c r="V532" s="79">
        <v>21080600</v>
      </c>
      <c r="W532" s="80">
        <v>-31.425935612477787</v>
      </c>
      <c r="X532" s="79">
        <v>23137027.708031997</v>
      </c>
      <c r="Y532" s="80">
        <v>9.7550719999999842</v>
      </c>
      <c r="Z532" s="79">
        <v>25343419.787473965</v>
      </c>
      <c r="AA532" s="24">
        <f t="shared" si="180"/>
        <v>9.5361950000000206</v>
      </c>
      <c r="AB532" s="63">
        <f t="shared" si="182"/>
        <v>761867.36146906915</v>
      </c>
      <c r="AC532" s="23">
        <f t="shared" si="181"/>
        <v>-96.993825743100288</v>
      </c>
    </row>
    <row r="533" spans="1:29">
      <c r="A533" s="25"/>
      <c r="B533" s="25"/>
      <c r="C533" s="25"/>
      <c r="D533" s="25"/>
      <c r="E533" s="25"/>
      <c r="F533" s="28" t="s">
        <v>778</v>
      </c>
      <c r="G533" s="29">
        <v>120</v>
      </c>
      <c r="H533" s="30">
        <v>10882906</v>
      </c>
      <c r="I533" s="30">
        <v>10882906</v>
      </c>
      <c r="J533" s="30">
        <v>13550000</v>
      </c>
      <c r="K533" s="30">
        <v>12887062</v>
      </c>
      <c r="L533" s="22">
        <f t="shared" si="146"/>
        <v>18.415632736329798</v>
      </c>
      <c r="M533" s="30">
        <v>10000000</v>
      </c>
      <c r="N533" s="30">
        <v>1487219</v>
      </c>
      <c r="O533" s="22">
        <f t="shared" si="177"/>
        <v>-88.459596143791345</v>
      </c>
      <c r="P533" s="30">
        <v>10622000</v>
      </c>
      <c r="Q533" s="30">
        <v>11103847</v>
      </c>
      <c r="R533" s="22">
        <f t="shared" si="178"/>
        <v>646.61815105912444</v>
      </c>
      <c r="S533" s="30">
        <v>10622000</v>
      </c>
      <c r="T533" s="30">
        <v>16219965</v>
      </c>
      <c r="U533" s="23">
        <f t="shared" si="179"/>
        <v>-4.3394600087699331</v>
      </c>
      <c r="V533" s="94">
        <v>0</v>
      </c>
      <c r="W533" s="24">
        <v>-100</v>
      </c>
      <c r="X533" s="30">
        <v>0</v>
      </c>
      <c r="Y533" s="24" t="s">
        <v>1226</v>
      </c>
      <c r="Z533" s="30">
        <v>0</v>
      </c>
      <c r="AA533" s="24" t="str">
        <f t="shared" si="180"/>
        <v>-</v>
      </c>
      <c r="AB533" s="64">
        <f t="shared" ref="AB533:AB547" si="183">Z533*$AB$3*$AB$4</f>
        <v>0</v>
      </c>
      <c r="AC533" s="23" t="str">
        <f t="shared" si="181"/>
        <v>-</v>
      </c>
    </row>
    <row r="534" spans="1:29">
      <c r="A534" s="25"/>
      <c r="B534" s="25"/>
      <c r="C534" s="25"/>
      <c r="D534" s="25"/>
      <c r="E534" s="25"/>
      <c r="F534" s="100" t="s">
        <v>778</v>
      </c>
      <c r="G534" s="96">
        <v>171</v>
      </c>
      <c r="H534" s="94">
        <v>10882906</v>
      </c>
      <c r="I534" s="94">
        <v>10882906</v>
      </c>
      <c r="J534" s="94">
        <v>13550000</v>
      </c>
      <c r="K534" s="94">
        <v>12887062</v>
      </c>
      <c r="L534" s="97">
        <f t="shared" ref="L534" si="184">IFERROR(K534/I534*100-100,"-")</f>
        <v>18.415632736329798</v>
      </c>
      <c r="M534" s="94">
        <v>10000000</v>
      </c>
      <c r="N534" s="94">
        <v>1487219</v>
      </c>
      <c r="O534" s="97">
        <f t="shared" ref="O534" si="185">IFERROR(N534/K534*100-100,"-")</f>
        <v>-88.459596143791345</v>
      </c>
      <c r="P534" s="94">
        <v>10622000</v>
      </c>
      <c r="Q534" s="94">
        <v>11103847</v>
      </c>
      <c r="R534" s="97">
        <f t="shared" ref="R534" si="186">IFERROR(Q534/N534*100-100,"-")</f>
        <v>646.61815105912444</v>
      </c>
      <c r="S534" s="94">
        <v>10622000</v>
      </c>
      <c r="T534" s="94">
        <v>16219965</v>
      </c>
      <c r="U534" s="99">
        <f t="shared" ref="U534" si="187">IFERROR(S534/Q534*100-100,"-")</f>
        <v>-4.3394600087699331</v>
      </c>
      <c r="V534" s="94">
        <v>16500000</v>
      </c>
      <c r="W534" s="24"/>
      <c r="X534" s="30">
        <v>18109586.879999999</v>
      </c>
      <c r="Y534" s="24"/>
      <c r="Z534" s="30">
        <v>19836552.398571219</v>
      </c>
      <c r="AA534" s="24"/>
      <c r="AB534" s="64"/>
      <c r="AC534" s="23"/>
    </row>
    <row r="535" spans="1:29">
      <c r="A535" s="25"/>
      <c r="B535" s="25"/>
      <c r="C535" s="25"/>
      <c r="D535" s="25"/>
      <c r="E535" s="25"/>
      <c r="F535" s="28" t="s">
        <v>779</v>
      </c>
      <c r="G535" s="29">
        <v>100</v>
      </c>
      <c r="H535" s="31">
        <v>0</v>
      </c>
      <c r="I535" s="30">
        <v>7911528</v>
      </c>
      <c r="J535" s="31">
        <v>0</v>
      </c>
      <c r="K535" s="30">
        <v>10533730</v>
      </c>
      <c r="L535" s="22">
        <f t="shared" si="146"/>
        <v>33.144065217237426</v>
      </c>
      <c r="M535" s="31"/>
      <c r="N535" s="31"/>
      <c r="O535" s="22">
        <f t="shared" si="177"/>
        <v>-100</v>
      </c>
      <c r="P535" s="31"/>
      <c r="Q535" s="31"/>
      <c r="R535" s="22" t="str">
        <f t="shared" si="178"/>
        <v>-</v>
      </c>
      <c r="S535" s="31"/>
      <c r="T535" s="31"/>
      <c r="U535" s="23" t="str">
        <f t="shared" si="179"/>
        <v>-</v>
      </c>
      <c r="V535" s="30">
        <v>0</v>
      </c>
      <c r="W535" s="24" t="s">
        <v>1226</v>
      </c>
      <c r="X535" s="30">
        <v>0</v>
      </c>
      <c r="Y535" s="24" t="s">
        <v>1226</v>
      </c>
      <c r="Z535" s="30">
        <v>0</v>
      </c>
      <c r="AA535" s="24" t="str">
        <f t="shared" si="180"/>
        <v>-</v>
      </c>
      <c r="AB535" s="64">
        <f t="shared" si="183"/>
        <v>0</v>
      </c>
      <c r="AC535" s="23" t="str">
        <f t="shared" si="181"/>
        <v>-</v>
      </c>
    </row>
    <row r="536" spans="1:29">
      <c r="A536" s="25"/>
      <c r="B536" s="25"/>
      <c r="C536" s="25"/>
      <c r="D536" s="25"/>
      <c r="E536" s="25"/>
      <c r="F536" s="28" t="s">
        <v>780</v>
      </c>
      <c r="G536" s="29">
        <v>120</v>
      </c>
      <c r="H536" s="30">
        <v>1065000</v>
      </c>
      <c r="I536" s="30">
        <v>554688</v>
      </c>
      <c r="J536" s="31"/>
      <c r="K536" s="31"/>
      <c r="L536" s="22">
        <f t="shared" si="146"/>
        <v>-100</v>
      </c>
      <c r="M536" s="31"/>
      <c r="N536" s="31"/>
      <c r="O536" s="22" t="str">
        <f t="shared" si="177"/>
        <v>-</v>
      </c>
      <c r="P536" s="31"/>
      <c r="Q536" s="31"/>
      <c r="R536" s="22" t="str">
        <f t="shared" si="178"/>
        <v>-</v>
      </c>
      <c r="S536" s="31"/>
      <c r="T536" s="31"/>
      <c r="U536" s="23" t="str">
        <f t="shared" si="179"/>
        <v>-</v>
      </c>
      <c r="V536" s="30">
        <v>0</v>
      </c>
      <c r="W536" s="24" t="s">
        <v>1226</v>
      </c>
      <c r="X536" s="30">
        <v>0</v>
      </c>
      <c r="Y536" s="24" t="s">
        <v>1226</v>
      </c>
      <c r="Z536" s="30">
        <v>0</v>
      </c>
      <c r="AA536" s="24" t="str">
        <f t="shared" si="180"/>
        <v>-</v>
      </c>
      <c r="AB536" s="64">
        <f t="shared" si="183"/>
        <v>0</v>
      </c>
      <c r="AC536" s="23" t="str">
        <f t="shared" si="181"/>
        <v>-</v>
      </c>
    </row>
    <row r="537" spans="1:29">
      <c r="A537" s="25"/>
      <c r="B537" s="25"/>
      <c r="C537" s="25"/>
      <c r="D537" s="25"/>
      <c r="E537" s="25"/>
      <c r="F537" s="28" t="s">
        <v>780</v>
      </c>
      <c r="G537" s="29">
        <v>220</v>
      </c>
      <c r="H537" s="31"/>
      <c r="I537" s="31"/>
      <c r="J537" s="30">
        <v>814662</v>
      </c>
      <c r="K537" s="30">
        <v>198715</v>
      </c>
      <c r="L537" s="22" t="str">
        <f t="shared" si="146"/>
        <v>-</v>
      </c>
      <c r="M537" s="30">
        <v>264000</v>
      </c>
      <c r="N537" s="30">
        <v>81301</v>
      </c>
      <c r="O537" s="22">
        <f t="shared" si="177"/>
        <v>-59.086631608081923</v>
      </c>
      <c r="P537" s="30">
        <v>68400</v>
      </c>
      <c r="Q537" s="30">
        <v>32632</v>
      </c>
      <c r="R537" s="22">
        <f t="shared" si="178"/>
        <v>-59.862732315715675</v>
      </c>
      <c r="S537" s="30">
        <v>39360</v>
      </c>
      <c r="T537" s="30">
        <v>8615</v>
      </c>
      <c r="U537" s="23">
        <f t="shared" si="179"/>
        <v>20.617798480019616</v>
      </c>
      <c r="V537" s="94">
        <v>33600</v>
      </c>
      <c r="W537" s="24">
        <v>-14.634146341463421</v>
      </c>
      <c r="X537" s="30">
        <v>36877.704191999997</v>
      </c>
      <c r="Y537" s="24">
        <v>9.7550719999999842</v>
      </c>
      <c r="Z537" s="30">
        <v>40394.433975272303</v>
      </c>
      <c r="AA537" s="24">
        <f t="shared" si="180"/>
        <v>9.5361950000000206</v>
      </c>
      <c r="AB537" s="64">
        <f t="shared" si="183"/>
        <v>44166.223853279378</v>
      </c>
      <c r="AC537" s="23">
        <f t="shared" si="181"/>
        <v>9.3374000000000024</v>
      </c>
    </row>
    <row r="538" spans="1:29">
      <c r="A538" s="25"/>
      <c r="B538" s="25"/>
      <c r="C538" s="25"/>
      <c r="D538" s="25"/>
      <c r="E538" s="25"/>
      <c r="F538" s="28" t="s">
        <v>781</v>
      </c>
      <c r="G538" s="29">
        <v>120</v>
      </c>
      <c r="H538" s="30">
        <v>245165</v>
      </c>
      <c r="I538" s="30">
        <v>25547</v>
      </c>
      <c r="J538" s="31"/>
      <c r="K538" s="31"/>
      <c r="L538" s="22">
        <f t="shared" si="146"/>
        <v>-100</v>
      </c>
      <c r="M538" s="31"/>
      <c r="N538" s="31"/>
      <c r="O538" s="22" t="str">
        <f t="shared" si="177"/>
        <v>-</v>
      </c>
      <c r="P538" s="31"/>
      <c r="Q538" s="31"/>
      <c r="R538" s="22" t="str">
        <f t="shared" si="178"/>
        <v>-</v>
      </c>
      <c r="S538" s="31"/>
      <c r="T538" s="31"/>
      <c r="U538" s="23" t="str">
        <f t="shared" si="179"/>
        <v>-</v>
      </c>
      <c r="V538" s="30">
        <v>0</v>
      </c>
      <c r="W538" s="24" t="s">
        <v>1226</v>
      </c>
      <c r="X538" s="30">
        <v>0</v>
      </c>
      <c r="Y538" s="24" t="s">
        <v>1226</v>
      </c>
      <c r="Z538" s="30">
        <v>0</v>
      </c>
      <c r="AA538" s="24" t="str">
        <f t="shared" si="180"/>
        <v>-</v>
      </c>
      <c r="AB538" s="64">
        <f t="shared" si="183"/>
        <v>0</v>
      </c>
      <c r="AC538" s="23" t="str">
        <f t="shared" si="181"/>
        <v>-</v>
      </c>
    </row>
    <row r="539" spans="1:29">
      <c r="A539" s="25"/>
      <c r="B539" s="25"/>
      <c r="C539" s="25"/>
      <c r="D539" s="25"/>
      <c r="E539" s="25"/>
      <c r="F539" s="28" t="s">
        <v>782</v>
      </c>
      <c r="G539" s="29">
        <v>120</v>
      </c>
      <c r="H539" s="30">
        <v>3867000</v>
      </c>
      <c r="I539" s="30">
        <v>2139147</v>
      </c>
      <c r="J539" s="31">
        <v>0</v>
      </c>
      <c r="K539" s="31">
        <v>999</v>
      </c>
      <c r="L539" s="22">
        <f t="shared" ref="L539:L605" si="188">IFERROR(K539/I539*100-100,"-")</f>
        <v>-99.953299142134696</v>
      </c>
      <c r="M539" s="31"/>
      <c r="N539" s="31"/>
      <c r="O539" s="22">
        <f t="shared" si="177"/>
        <v>-100</v>
      </c>
      <c r="P539" s="31"/>
      <c r="Q539" s="31"/>
      <c r="R539" s="22" t="str">
        <f t="shared" si="178"/>
        <v>-</v>
      </c>
      <c r="S539" s="31"/>
      <c r="T539" s="31"/>
      <c r="U539" s="23" t="str">
        <f t="shared" si="179"/>
        <v>-</v>
      </c>
      <c r="V539" s="30">
        <v>0</v>
      </c>
      <c r="W539" s="24" t="s">
        <v>1226</v>
      </c>
      <c r="X539" s="30">
        <v>0</v>
      </c>
      <c r="Y539" s="24" t="s">
        <v>1226</v>
      </c>
      <c r="Z539" s="30">
        <v>0</v>
      </c>
      <c r="AA539" s="24" t="str">
        <f t="shared" si="180"/>
        <v>-</v>
      </c>
      <c r="AB539" s="64">
        <f t="shared" si="183"/>
        <v>0</v>
      </c>
      <c r="AC539" s="23" t="str">
        <f t="shared" si="181"/>
        <v>-</v>
      </c>
    </row>
    <row r="540" spans="1:29">
      <c r="A540" s="25"/>
      <c r="B540" s="25"/>
      <c r="C540" s="25"/>
      <c r="D540" s="25"/>
      <c r="E540" s="25"/>
      <c r="F540" s="28" t="s">
        <v>782</v>
      </c>
      <c r="G540" s="29">
        <v>220</v>
      </c>
      <c r="H540" s="30">
        <v>18660000</v>
      </c>
      <c r="I540" s="31">
        <v>0</v>
      </c>
      <c r="J540" s="30">
        <v>3014294</v>
      </c>
      <c r="K540" s="30">
        <v>237765</v>
      </c>
      <c r="L540" s="22" t="str">
        <f t="shared" si="188"/>
        <v>-</v>
      </c>
      <c r="M540" s="30">
        <v>432000</v>
      </c>
      <c r="N540" s="30">
        <v>390638</v>
      </c>
      <c r="O540" s="22">
        <f t="shared" si="177"/>
        <v>64.295838327760606</v>
      </c>
      <c r="P540" s="30">
        <v>97200</v>
      </c>
      <c r="Q540" s="30">
        <v>472169</v>
      </c>
      <c r="R540" s="22">
        <f t="shared" si="178"/>
        <v>20.871241405086053</v>
      </c>
      <c r="S540" s="30">
        <v>546000</v>
      </c>
      <c r="T540" s="30">
        <v>154827</v>
      </c>
      <c r="U540" s="23">
        <f t="shared" si="179"/>
        <v>15.636562332554661</v>
      </c>
      <c r="V540" s="94">
        <v>546000</v>
      </c>
      <c r="W540" s="24">
        <v>0</v>
      </c>
      <c r="X540" s="30">
        <v>599262.69311999995</v>
      </c>
      <c r="Y540" s="24">
        <v>9.7550719999999842</v>
      </c>
      <c r="Z540" s="30">
        <v>656409.55209817481</v>
      </c>
      <c r="AA540" s="24">
        <f t="shared" si="180"/>
        <v>9.5361950000000064</v>
      </c>
      <c r="AB540" s="64">
        <f t="shared" si="183"/>
        <v>717701.13761578978</v>
      </c>
      <c r="AC540" s="23">
        <f t="shared" si="181"/>
        <v>9.3374000000000024</v>
      </c>
    </row>
    <row r="541" spans="1:29">
      <c r="A541" s="25"/>
      <c r="B541" s="25"/>
      <c r="C541" s="25"/>
      <c r="D541" s="25"/>
      <c r="E541" s="25"/>
      <c r="F541" s="28" t="s">
        <v>783</v>
      </c>
      <c r="G541" s="29">
        <v>120</v>
      </c>
      <c r="H541" s="30">
        <v>143000</v>
      </c>
      <c r="I541" s="30">
        <v>64549</v>
      </c>
      <c r="J541" s="30">
        <v>78000</v>
      </c>
      <c r="K541" s="31">
        <v>876</v>
      </c>
      <c r="L541" s="22">
        <f t="shared" si="188"/>
        <v>-98.642891446807852</v>
      </c>
      <c r="M541" s="30">
        <v>1888</v>
      </c>
      <c r="N541" s="31">
        <v>0</v>
      </c>
      <c r="O541" s="22">
        <f t="shared" si="177"/>
        <v>-100</v>
      </c>
      <c r="P541" s="30">
        <v>78000</v>
      </c>
      <c r="Q541" s="31">
        <v>336</v>
      </c>
      <c r="R541" s="22" t="str">
        <f t="shared" si="178"/>
        <v>-</v>
      </c>
      <c r="S541" s="30">
        <v>78000</v>
      </c>
      <c r="T541" s="31">
        <v>0</v>
      </c>
      <c r="U541" s="23">
        <f t="shared" si="179"/>
        <v>23114.285714285714</v>
      </c>
      <c r="V541" s="30"/>
      <c r="W541" s="24">
        <v>-100</v>
      </c>
      <c r="X541" s="30">
        <v>0</v>
      </c>
      <c r="Y541" s="24" t="s">
        <v>1226</v>
      </c>
      <c r="Z541" s="30">
        <v>0</v>
      </c>
      <c r="AA541" s="24" t="str">
        <f t="shared" si="180"/>
        <v>-</v>
      </c>
      <c r="AB541" s="64">
        <f t="shared" si="183"/>
        <v>0</v>
      </c>
      <c r="AC541" s="23" t="str">
        <f t="shared" si="181"/>
        <v>-</v>
      </c>
    </row>
    <row r="542" spans="1:29">
      <c r="A542" s="25"/>
      <c r="B542" s="25"/>
      <c r="C542" s="25"/>
      <c r="D542" s="25"/>
      <c r="E542" s="25"/>
      <c r="F542" s="100" t="s">
        <v>783</v>
      </c>
      <c r="G542" s="96">
        <v>171</v>
      </c>
      <c r="H542" s="94">
        <v>143000</v>
      </c>
      <c r="I542" s="94">
        <v>64549</v>
      </c>
      <c r="J542" s="94">
        <v>78000</v>
      </c>
      <c r="K542" s="98">
        <v>876</v>
      </c>
      <c r="L542" s="97">
        <f t="shared" ref="L542" si="189">IFERROR(K542/I542*100-100,"-")</f>
        <v>-98.642891446807852</v>
      </c>
      <c r="M542" s="94">
        <v>1888</v>
      </c>
      <c r="N542" s="98">
        <v>0</v>
      </c>
      <c r="O542" s="97">
        <f t="shared" ref="O542" si="190">IFERROR(N542/K542*100-100,"-")</f>
        <v>-100</v>
      </c>
      <c r="P542" s="94">
        <v>78000</v>
      </c>
      <c r="Q542" s="98">
        <v>336</v>
      </c>
      <c r="R542" s="97" t="str">
        <f t="shared" ref="R542" si="191">IFERROR(Q542/N542*100-100,"-")</f>
        <v>-</v>
      </c>
      <c r="S542" s="94">
        <v>78000</v>
      </c>
      <c r="T542" s="98">
        <v>0</v>
      </c>
      <c r="U542" s="99">
        <f t="shared" ref="U542" si="192">IFERROR(S542/Q542*100-100,"-")</f>
        <v>23114.285714285714</v>
      </c>
      <c r="V542" s="94">
        <v>1000</v>
      </c>
      <c r="W542" s="24"/>
      <c r="X542" s="30">
        <v>1097.55072</v>
      </c>
      <c r="Y542" s="24"/>
      <c r="Z542" s="30">
        <v>1202.2152968831042</v>
      </c>
      <c r="AA542" s="24"/>
      <c r="AB542" s="64"/>
      <c r="AC542" s="23"/>
    </row>
    <row r="543" spans="1:29">
      <c r="A543" s="25"/>
      <c r="B543" s="25"/>
      <c r="C543" s="25"/>
      <c r="D543" s="25"/>
      <c r="E543" s="25"/>
      <c r="F543" s="28" t="s">
        <v>784</v>
      </c>
      <c r="G543" s="29">
        <v>120</v>
      </c>
      <c r="H543" s="30">
        <v>662000</v>
      </c>
      <c r="I543" s="30">
        <v>709876</v>
      </c>
      <c r="J543" s="30">
        <v>222000</v>
      </c>
      <c r="K543" s="30">
        <v>1173672</v>
      </c>
      <c r="L543" s="22">
        <f t="shared" si="188"/>
        <v>65.334790864883445</v>
      </c>
      <c r="M543" s="30">
        <v>1749000</v>
      </c>
      <c r="N543" s="30">
        <v>11131449</v>
      </c>
      <c r="O543" s="22">
        <f t="shared" si="177"/>
        <v>848.42928859170195</v>
      </c>
      <c r="P543" s="30">
        <v>3263000</v>
      </c>
      <c r="Q543" s="30">
        <v>3311782</v>
      </c>
      <c r="R543" s="22">
        <f t="shared" si="178"/>
        <v>-70.248419590297715</v>
      </c>
      <c r="S543" s="30">
        <v>4378000</v>
      </c>
      <c r="T543" s="30">
        <v>1835935</v>
      </c>
      <c r="U543" s="23">
        <f t="shared" si="179"/>
        <v>32.194691558804294</v>
      </c>
      <c r="V543" s="30">
        <v>0</v>
      </c>
      <c r="W543" s="24">
        <v>-100</v>
      </c>
      <c r="X543" s="30">
        <v>0</v>
      </c>
      <c r="Y543" s="24" t="s">
        <v>1226</v>
      </c>
      <c r="Z543" s="30">
        <v>0</v>
      </c>
      <c r="AA543" s="24" t="str">
        <f t="shared" si="180"/>
        <v>-</v>
      </c>
      <c r="AB543" s="64">
        <f t="shared" si="183"/>
        <v>0</v>
      </c>
      <c r="AC543" s="23" t="str">
        <f t="shared" si="181"/>
        <v>-</v>
      </c>
    </row>
    <row r="544" spans="1:29">
      <c r="A544" s="25"/>
      <c r="B544" s="25"/>
      <c r="C544" s="25"/>
      <c r="D544" s="25"/>
      <c r="E544" s="25"/>
      <c r="F544" s="100" t="s">
        <v>784</v>
      </c>
      <c r="G544" s="96">
        <v>171</v>
      </c>
      <c r="H544" s="94">
        <v>662000</v>
      </c>
      <c r="I544" s="94">
        <v>709876</v>
      </c>
      <c r="J544" s="94">
        <v>222000</v>
      </c>
      <c r="K544" s="94">
        <v>1173672</v>
      </c>
      <c r="L544" s="97">
        <f t="shared" ref="L544" si="193">IFERROR(K544/I544*100-100,"-")</f>
        <v>65.334790864883445</v>
      </c>
      <c r="M544" s="94">
        <v>1749000</v>
      </c>
      <c r="N544" s="94">
        <v>11131449</v>
      </c>
      <c r="O544" s="97">
        <f t="shared" ref="O544" si="194">IFERROR(N544/K544*100-100,"-")</f>
        <v>848.42928859170195</v>
      </c>
      <c r="P544" s="94">
        <v>3263000</v>
      </c>
      <c r="Q544" s="94">
        <v>3311782</v>
      </c>
      <c r="R544" s="97">
        <f t="shared" ref="R544" si="195">IFERROR(Q544/N544*100-100,"-")</f>
        <v>-70.248419590297715</v>
      </c>
      <c r="S544" s="94">
        <v>4378000</v>
      </c>
      <c r="T544" s="94">
        <v>1835935</v>
      </c>
      <c r="U544" s="99">
        <f t="shared" ref="U544" si="196">IFERROR(S544/Q544*100-100,"-")</f>
        <v>32.194691558804294</v>
      </c>
      <c r="V544" s="94">
        <v>4000000</v>
      </c>
      <c r="W544" s="24"/>
      <c r="X544" s="30">
        <v>4390202.88</v>
      </c>
      <c r="Y544" s="24"/>
      <c r="Z544" s="30">
        <v>4808861.1875324165</v>
      </c>
      <c r="AA544" s="24"/>
      <c r="AB544" s="64"/>
      <c r="AC544" s="23"/>
    </row>
    <row r="545" spans="1:29">
      <c r="A545" s="25"/>
      <c r="B545" s="25"/>
      <c r="C545" s="25"/>
      <c r="D545" s="25"/>
      <c r="E545" s="25"/>
      <c r="F545" s="28" t="s">
        <v>785</v>
      </c>
      <c r="G545" s="29">
        <v>100</v>
      </c>
      <c r="H545" s="31"/>
      <c r="I545" s="31"/>
      <c r="J545" s="31">
        <v>0</v>
      </c>
      <c r="K545" s="30">
        <v>5596971</v>
      </c>
      <c r="L545" s="22" t="str">
        <f t="shared" si="188"/>
        <v>-</v>
      </c>
      <c r="M545" s="31">
        <v>0</v>
      </c>
      <c r="N545" s="30">
        <v>5843403</v>
      </c>
      <c r="O545" s="22">
        <f t="shared" si="177"/>
        <v>4.4029529543747827</v>
      </c>
      <c r="P545" s="30">
        <v>6726777</v>
      </c>
      <c r="Q545" s="30">
        <v>5864254</v>
      </c>
      <c r="R545" s="22">
        <f t="shared" si="178"/>
        <v>0.35682974458548244</v>
      </c>
      <c r="S545" s="31">
        <v>0</v>
      </c>
      <c r="T545" s="30">
        <v>1546838</v>
      </c>
      <c r="U545" s="23">
        <f t="shared" si="179"/>
        <v>-100</v>
      </c>
      <c r="V545" s="30">
        <v>0</v>
      </c>
      <c r="W545" s="24" t="s">
        <v>1226</v>
      </c>
      <c r="X545" s="30">
        <v>0</v>
      </c>
      <c r="Y545" s="24" t="s">
        <v>1226</v>
      </c>
      <c r="Z545" s="30">
        <v>0</v>
      </c>
      <c r="AA545" s="24" t="str">
        <f t="shared" si="180"/>
        <v>-</v>
      </c>
      <c r="AB545" s="64">
        <f t="shared" si="183"/>
        <v>0</v>
      </c>
      <c r="AC545" s="23" t="str">
        <f t="shared" si="181"/>
        <v>-</v>
      </c>
    </row>
    <row r="546" spans="1:29">
      <c r="A546" s="25"/>
      <c r="B546" s="25"/>
      <c r="C546" s="25"/>
      <c r="D546" s="25"/>
      <c r="E546" s="25"/>
      <c r="F546" s="28" t="s">
        <v>786</v>
      </c>
      <c r="G546" s="29">
        <v>100</v>
      </c>
      <c r="H546" s="31">
        <v>0</v>
      </c>
      <c r="I546" s="30">
        <v>607663</v>
      </c>
      <c r="J546" s="31"/>
      <c r="K546" s="31"/>
      <c r="L546" s="22">
        <f t="shared" si="188"/>
        <v>-100</v>
      </c>
      <c r="M546" s="31"/>
      <c r="N546" s="31"/>
      <c r="O546" s="22" t="str">
        <f t="shared" si="177"/>
        <v>-</v>
      </c>
      <c r="P546" s="31"/>
      <c r="Q546" s="31"/>
      <c r="R546" s="22" t="str">
        <f t="shared" si="178"/>
        <v>-</v>
      </c>
      <c r="S546" s="31"/>
      <c r="T546" s="31"/>
      <c r="U546" s="23" t="str">
        <f t="shared" si="179"/>
        <v>-</v>
      </c>
      <c r="V546" s="30">
        <v>0</v>
      </c>
      <c r="W546" s="24" t="s">
        <v>1226</v>
      </c>
      <c r="X546" s="30">
        <v>0</v>
      </c>
      <c r="Y546" s="24" t="s">
        <v>1226</v>
      </c>
      <c r="Z546" s="30">
        <v>0</v>
      </c>
      <c r="AA546" s="24" t="str">
        <f t="shared" si="180"/>
        <v>-</v>
      </c>
      <c r="AB546" s="64">
        <f t="shared" si="183"/>
        <v>0</v>
      </c>
      <c r="AC546" s="23" t="str">
        <f t="shared" si="181"/>
        <v>-</v>
      </c>
    </row>
    <row r="547" spans="1:29">
      <c r="A547" s="25"/>
      <c r="B547" s="25"/>
      <c r="C547" s="25"/>
      <c r="D547" s="25"/>
      <c r="E547" s="25"/>
      <c r="F547" s="28" t="s">
        <v>787</v>
      </c>
      <c r="G547" s="29">
        <v>120</v>
      </c>
      <c r="H547" s="31"/>
      <c r="I547" s="31"/>
      <c r="J547" s="31"/>
      <c r="K547" s="31"/>
      <c r="L547" s="22" t="str">
        <f t="shared" si="188"/>
        <v>-</v>
      </c>
      <c r="M547" s="31">
        <v>0</v>
      </c>
      <c r="N547" s="30">
        <v>108437</v>
      </c>
      <c r="O547" s="22" t="str">
        <f t="shared" si="177"/>
        <v>-</v>
      </c>
      <c r="P547" s="31">
        <v>0</v>
      </c>
      <c r="Q547" s="30">
        <v>91009</v>
      </c>
      <c r="R547" s="22">
        <f t="shared" si="178"/>
        <v>-16.072004942962266</v>
      </c>
      <c r="S547" s="31">
        <v>0</v>
      </c>
      <c r="T547" s="30">
        <v>11944</v>
      </c>
      <c r="U547" s="23">
        <f t="shared" si="179"/>
        <v>-100</v>
      </c>
      <c r="V547" s="30">
        <v>0</v>
      </c>
      <c r="W547" s="24" t="s">
        <v>1226</v>
      </c>
      <c r="X547" s="30">
        <v>0</v>
      </c>
      <c r="Y547" s="24" t="s">
        <v>1226</v>
      </c>
      <c r="Z547" s="30">
        <v>0</v>
      </c>
      <c r="AA547" s="24" t="str">
        <f t="shared" si="180"/>
        <v>-</v>
      </c>
      <c r="AB547" s="64">
        <f t="shared" si="183"/>
        <v>0</v>
      </c>
      <c r="AC547" s="23" t="str">
        <f t="shared" si="181"/>
        <v>-</v>
      </c>
    </row>
    <row r="548" spans="1:29">
      <c r="A548" s="25"/>
      <c r="B548" s="25"/>
      <c r="C548" s="25"/>
      <c r="D548" s="25"/>
      <c r="E548" s="26" t="s">
        <v>292</v>
      </c>
      <c r="F548" s="28"/>
      <c r="G548" s="32" t="s">
        <v>355</v>
      </c>
      <c r="H548" s="20">
        <f t="shared" ref="H548:AB548" si="197">SUM(H549:H554)</f>
        <v>65969000</v>
      </c>
      <c r="I548" s="20">
        <f t="shared" si="197"/>
        <v>74282582</v>
      </c>
      <c r="J548" s="20">
        <f t="shared" si="197"/>
        <v>89252922</v>
      </c>
      <c r="K548" s="20">
        <f t="shared" si="197"/>
        <v>93739079</v>
      </c>
      <c r="L548" s="22">
        <f t="shared" si="188"/>
        <v>26.19254268786726</v>
      </c>
      <c r="M548" s="20">
        <f t="shared" si="197"/>
        <v>94403546</v>
      </c>
      <c r="N548" s="20">
        <f t="shared" si="197"/>
        <v>93443509</v>
      </c>
      <c r="O548" s="22">
        <f t="shared" si="177"/>
        <v>-0.31531139750157422</v>
      </c>
      <c r="P548" s="20">
        <f t="shared" si="197"/>
        <v>112576614</v>
      </c>
      <c r="Q548" s="20">
        <f t="shared" si="197"/>
        <v>99412727</v>
      </c>
      <c r="R548" s="22">
        <f t="shared" si="178"/>
        <v>6.3880499179456081</v>
      </c>
      <c r="S548" s="20">
        <f t="shared" si="197"/>
        <v>112284831</v>
      </c>
      <c r="T548" s="20">
        <f t="shared" si="197"/>
        <v>33346281</v>
      </c>
      <c r="U548" s="23">
        <f t="shared" si="179"/>
        <v>12.948144959347104</v>
      </c>
      <c r="V548" s="79">
        <v>116203118</v>
      </c>
      <c r="W548" s="80">
        <v>3.4895960256644116</v>
      </c>
      <c r="X548" s="79">
        <v>127538815.82714497</v>
      </c>
      <c r="Y548" s="80">
        <v>9.7550720000000126</v>
      </c>
      <c r="Z548" s="79">
        <v>139701166.00511238</v>
      </c>
      <c r="AA548" s="24">
        <f t="shared" si="180"/>
        <v>9.5361950000000064</v>
      </c>
      <c r="AB548" s="63">
        <f t="shared" si="197"/>
        <v>152745622.67967373</v>
      </c>
      <c r="AC548" s="23">
        <f t="shared" si="181"/>
        <v>9.3373999999999882</v>
      </c>
    </row>
    <row r="549" spans="1:29">
      <c r="A549" s="25"/>
      <c r="B549" s="25"/>
      <c r="C549" s="25"/>
      <c r="D549" s="25"/>
      <c r="E549" s="25"/>
      <c r="F549" s="28" t="s">
        <v>788</v>
      </c>
      <c r="G549" s="29">
        <v>220</v>
      </c>
      <c r="H549" s="30">
        <v>19288000</v>
      </c>
      <c r="I549" s="31">
        <v>0</v>
      </c>
      <c r="J549" s="31"/>
      <c r="K549" s="31"/>
      <c r="L549" s="22" t="str">
        <f t="shared" si="188"/>
        <v>-</v>
      </c>
      <c r="M549" s="31"/>
      <c r="N549" s="31"/>
      <c r="O549" s="22" t="str">
        <f t="shared" si="177"/>
        <v>-</v>
      </c>
      <c r="P549" s="31"/>
      <c r="Q549" s="31"/>
      <c r="R549" s="22" t="str">
        <f t="shared" si="178"/>
        <v>-</v>
      </c>
      <c r="S549" s="31"/>
      <c r="T549" s="31"/>
      <c r="U549" s="23" t="str">
        <f t="shared" si="179"/>
        <v>-</v>
      </c>
      <c r="V549" s="30">
        <v>0</v>
      </c>
      <c r="W549" s="24" t="s">
        <v>1226</v>
      </c>
      <c r="X549" s="30">
        <v>0</v>
      </c>
      <c r="Y549" s="24" t="s">
        <v>1226</v>
      </c>
      <c r="Z549" s="30">
        <v>0</v>
      </c>
      <c r="AA549" s="24" t="str">
        <f t="shared" si="180"/>
        <v>-</v>
      </c>
      <c r="AB549" s="64">
        <f t="shared" ref="AB549:AB554" si="198">Z549*$AB$3*$AB$4</f>
        <v>0</v>
      </c>
      <c r="AC549" s="23" t="str">
        <f t="shared" si="181"/>
        <v>-</v>
      </c>
    </row>
    <row r="550" spans="1:29">
      <c r="A550" s="25"/>
      <c r="B550" s="25"/>
      <c r="C550" s="25"/>
      <c r="D550" s="25"/>
      <c r="E550" s="25"/>
      <c r="F550" s="28" t="s">
        <v>789</v>
      </c>
      <c r="G550" s="29">
        <v>100</v>
      </c>
      <c r="H550" s="31"/>
      <c r="I550" s="31"/>
      <c r="J550" s="31"/>
      <c r="K550" s="31"/>
      <c r="L550" s="22" t="str">
        <f t="shared" si="188"/>
        <v>-</v>
      </c>
      <c r="M550" s="31">
        <v>0</v>
      </c>
      <c r="N550" s="30">
        <v>21277</v>
      </c>
      <c r="O550" s="22" t="str">
        <f t="shared" si="177"/>
        <v>-</v>
      </c>
      <c r="P550" s="31"/>
      <c r="Q550" s="31"/>
      <c r="R550" s="22">
        <f t="shared" si="178"/>
        <v>-100</v>
      </c>
      <c r="S550" s="31">
        <v>0</v>
      </c>
      <c r="T550" s="30">
        <v>4444</v>
      </c>
      <c r="U550" s="23" t="str">
        <f t="shared" si="179"/>
        <v>-</v>
      </c>
      <c r="V550" s="30">
        <v>0</v>
      </c>
      <c r="W550" s="24" t="s">
        <v>1226</v>
      </c>
      <c r="X550" s="30">
        <v>0</v>
      </c>
      <c r="Y550" s="24" t="s">
        <v>1226</v>
      </c>
      <c r="Z550" s="30">
        <v>0</v>
      </c>
      <c r="AA550" s="24" t="str">
        <f t="shared" si="180"/>
        <v>-</v>
      </c>
      <c r="AB550" s="64">
        <f t="shared" si="198"/>
        <v>0</v>
      </c>
      <c r="AC550" s="23" t="str">
        <f t="shared" si="181"/>
        <v>-</v>
      </c>
    </row>
    <row r="551" spans="1:29">
      <c r="A551" s="25"/>
      <c r="B551" s="25"/>
      <c r="C551" s="25"/>
      <c r="D551" s="25"/>
      <c r="E551" s="25"/>
      <c r="F551" s="28" t="s">
        <v>789</v>
      </c>
      <c r="G551" s="29">
        <v>120</v>
      </c>
      <c r="H551" s="31">
        <v>0</v>
      </c>
      <c r="I551" s="30">
        <v>12676</v>
      </c>
      <c r="J551" s="31">
        <v>0</v>
      </c>
      <c r="K551" s="30">
        <v>16352</v>
      </c>
      <c r="L551" s="22">
        <f t="shared" si="188"/>
        <v>28.999684443041986</v>
      </c>
      <c r="M551" s="31">
        <v>0</v>
      </c>
      <c r="N551" s="30">
        <v>74089</v>
      </c>
      <c r="O551" s="22">
        <f t="shared" si="177"/>
        <v>353.08830724070452</v>
      </c>
      <c r="P551" s="31">
        <v>0</v>
      </c>
      <c r="Q551" s="30">
        <v>50210</v>
      </c>
      <c r="R551" s="22">
        <f t="shared" si="178"/>
        <v>-32.230155623641835</v>
      </c>
      <c r="S551" s="31"/>
      <c r="T551" s="31"/>
      <c r="U551" s="23">
        <f t="shared" si="179"/>
        <v>-100</v>
      </c>
      <c r="V551" s="30">
        <v>0</v>
      </c>
      <c r="W551" s="24" t="s">
        <v>1226</v>
      </c>
      <c r="X551" s="30">
        <v>0</v>
      </c>
      <c r="Y551" s="24" t="s">
        <v>1226</v>
      </c>
      <c r="Z551" s="30">
        <v>0</v>
      </c>
      <c r="AA551" s="24" t="str">
        <f t="shared" si="180"/>
        <v>-</v>
      </c>
      <c r="AB551" s="64">
        <f t="shared" si="198"/>
        <v>0</v>
      </c>
      <c r="AC551" s="23" t="str">
        <f t="shared" si="181"/>
        <v>-</v>
      </c>
    </row>
    <row r="552" spans="1:29">
      <c r="A552" s="25"/>
      <c r="B552" s="25"/>
      <c r="C552" s="25"/>
      <c r="D552" s="25"/>
      <c r="E552" s="25"/>
      <c r="F552" s="28" t="s">
        <v>789</v>
      </c>
      <c r="G552" s="29">
        <v>220</v>
      </c>
      <c r="H552" s="30">
        <v>20681000</v>
      </c>
      <c r="I552" s="30">
        <v>24779562</v>
      </c>
      <c r="J552" s="30">
        <v>11438322</v>
      </c>
      <c r="K552" s="30">
        <v>19706941</v>
      </c>
      <c r="L552" s="22">
        <f t="shared" si="188"/>
        <v>-20.47098734029278</v>
      </c>
      <c r="M552" s="30">
        <v>6787773</v>
      </c>
      <c r="N552" s="30">
        <v>6715583</v>
      </c>
      <c r="O552" s="22">
        <f t="shared" si="177"/>
        <v>-65.922752800650287</v>
      </c>
      <c r="P552" s="30">
        <v>10480000</v>
      </c>
      <c r="Q552" s="30">
        <v>7230296</v>
      </c>
      <c r="R552" s="22">
        <f t="shared" si="178"/>
        <v>7.6644574268533319</v>
      </c>
      <c r="S552" s="30">
        <v>7538000</v>
      </c>
      <c r="T552" s="30">
        <v>2533434</v>
      </c>
      <c r="U552" s="23">
        <f t="shared" si="179"/>
        <v>4.2557593769328292</v>
      </c>
      <c r="V552" s="94">
        <v>7672000</v>
      </c>
      <c r="W552" s="24">
        <v>1.7776598567259327</v>
      </c>
      <c r="X552" s="30">
        <v>8420409.1238400005</v>
      </c>
      <c r="Y552" s="24">
        <v>9.7550720000000126</v>
      </c>
      <c r="Z552" s="30">
        <v>9223395.7576871756</v>
      </c>
      <c r="AA552" s="24">
        <f t="shared" si="180"/>
        <v>9.5361950000000206</v>
      </c>
      <c r="AB552" s="64">
        <f t="shared" si="198"/>
        <v>10084621.113165457</v>
      </c>
      <c r="AC552" s="23">
        <f t="shared" si="181"/>
        <v>9.3373999999999882</v>
      </c>
    </row>
    <row r="553" spans="1:29">
      <c r="A553" s="25"/>
      <c r="B553" s="25"/>
      <c r="C553" s="25"/>
      <c r="D553" s="25"/>
      <c r="E553" s="25"/>
      <c r="F553" s="28" t="s">
        <v>790</v>
      </c>
      <c r="G553" s="29">
        <v>220</v>
      </c>
      <c r="H553" s="30">
        <v>26000000</v>
      </c>
      <c r="I553" s="30">
        <v>49490344</v>
      </c>
      <c r="J553" s="30">
        <v>77814600</v>
      </c>
      <c r="K553" s="30">
        <v>74015786</v>
      </c>
      <c r="L553" s="22">
        <f t="shared" si="188"/>
        <v>49.556014401516393</v>
      </c>
      <c r="M553" s="30">
        <v>87615773</v>
      </c>
      <c r="N553" s="30">
        <v>86632560</v>
      </c>
      <c r="O553" s="22">
        <f t="shared" si="177"/>
        <v>17.046058255734792</v>
      </c>
      <c r="P553" s="30">
        <v>102096614</v>
      </c>
      <c r="Q553" s="30">
        <v>91904666</v>
      </c>
      <c r="R553" s="22">
        <f t="shared" si="178"/>
        <v>6.0855941461270362</v>
      </c>
      <c r="S553" s="30">
        <v>104746831</v>
      </c>
      <c r="T553" s="30">
        <v>30659428</v>
      </c>
      <c r="U553" s="23">
        <f t="shared" si="179"/>
        <v>13.97335473696188</v>
      </c>
      <c r="V553" s="94">
        <v>108064808</v>
      </c>
      <c r="W553" s="24">
        <v>3.167615638892201</v>
      </c>
      <c r="X553" s="30">
        <v>118606607.82706176</v>
      </c>
      <c r="Y553" s="24">
        <v>9.7550719999999842</v>
      </c>
      <c r="Z553" s="30">
        <v>129917165.23233564</v>
      </c>
      <c r="AA553" s="24">
        <f t="shared" si="180"/>
        <v>9.5361950000000064</v>
      </c>
      <c r="AB553" s="64">
        <f t="shared" si="198"/>
        <v>142048050.61873972</v>
      </c>
      <c r="AC553" s="23">
        <f t="shared" si="181"/>
        <v>9.3373999999999882</v>
      </c>
    </row>
    <row r="554" spans="1:29">
      <c r="A554" s="25"/>
      <c r="B554" s="25"/>
      <c r="C554" s="25"/>
      <c r="D554" s="25"/>
      <c r="E554" s="25"/>
      <c r="F554" s="28" t="s">
        <v>791</v>
      </c>
      <c r="G554" s="29">
        <v>220</v>
      </c>
      <c r="H554" s="31"/>
      <c r="I554" s="31"/>
      <c r="J554" s="31"/>
      <c r="K554" s="31"/>
      <c r="L554" s="22" t="str">
        <f t="shared" si="188"/>
        <v>-</v>
      </c>
      <c r="M554" s="31">
        <v>0</v>
      </c>
      <c r="N554" s="31"/>
      <c r="O554" s="22" t="str">
        <f t="shared" si="177"/>
        <v>-</v>
      </c>
      <c r="P554" s="31">
        <v>0</v>
      </c>
      <c r="Q554" s="30">
        <v>227555</v>
      </c>
      <c r="R554" s="22" t="str">
        <f t="shared" si="178"/>
        <v>-</v>
      </c>
      <c r="S554" s="31">
        <v>0</v>
      </c>
      <c r="T554" s="30">
        <v>148975</v>
      </c>
      <c r="U554" s="23">
        <f t="shared" si="179"/>
        <v>-100</v>
      </c>
      <c r="V554" s="94">
        <v>466310</v>
      </c>
      <c r="W554" s="24" t="s">
        <v>1226</v>
      </c>
      <c r="X554" s="30">
        <v>511798.87624319998</v>
      </c>
      <c r="Y554" s="24">
        <v>9.7550719999999842</v>
      </c>
      <c r="Z554" s="30">
        <v>560605.0150895603</v>
      </c>
      <c r="AA554" s="24">
        <f t="shared" si="180"/>
        <v>9.5361950000000206</v>
      </c>
      <c r="AB554" s="64">
        <f t="shared" si="198"/>
        <v>612950.9477685329</v>
      </c>
      <c r="AC554" s="23">
        <f t="shared" si="181"/>
        <v>9.3374000000000024</v>
      </c>
    </row>
    <row r="555" spans="1:29">
      <c r="A555" s="25"/>
      <c r="B555" s="25"/>
      <c r="C555" s="25"/>
      <c r="D555" s="25"/>
      <c r="E555" s="26" t="s">
        <v>293</v>
      </c>
      <c r="F555" s="28"/>
      <c r="G555" s="32" t="s">
        <v>355</v>
      </c>
      <c r="H555" s="20">
        <f t="shared" ref="H555:AB555" si="199">H556</f>
        <v>0</v>
      </c>
      <c r="I555" s="20">
        <f t="shared" si="199"/>
        <v>127</v>
      </c>
      <c r="J555" s="20">
        <f t="shared" si="199"/>
        <v>0</v>
      </c>
      <c r="K555" s="20">
        <f t="shared" si="199"/>
        <v>22</v>
      </c>
      <c r="L555" s="22">
        <f t="shared" si="188"/>
        <v>-82.677165354330711</v>
      </c>
      <c r="M555" s="20">
        <f t="shared" si="199"/>
        <v>0</v>
      </c>
      <c r="N555" s="20">
        <f t="shared" si="199"/>
        <v>370</v>
      </c>
      <c r="O555" s="22">
        <f t="shared" si="177"/>
        <v>1581.8181818181818</v>
      </c>
      <c r="P555" s="20">
        <f t="shared" si="199"/>
        <v>0</v>
      </c>
      <c r="Q555" s="20">
        <f t="shared" si="199"/>
        <v>333</v>
      </c>
      <c r="R555" s="22">
        <f t="shared" si="178"/>
        <v>-10</v>
      </c>
      <c r="S555" s="20">
        <f t="shared" si="199"/>
        <v>0</v>
      </c>
      <c r="T555" s="20">
        <f t="shared" si="199"/>
        <v>39</v>
      </c>
      <c r="U555" s="23">
        <f t="shared" si="179"/>
        <v>-100</v>
      </c>
      <c r="V555" s="79">
        <v>0</v>
      </c>
      <c r="W555" s="80" t="s">
        <v>1226</v>
      </c>
      <c r="X555" s="79">
        <v>0</v>
      </c>
      <c r="Y555" s="80" t="s">
        <v>1226</v>
      </c>
      <c r="Z555" s="79">
        <v>0</v>
      </c>
      <c r="AA555" s="24" t="str">
        <f t="shared" si="180"/>
        <v>-</v>
      </c>
      <c r="AB555" s="63">
        <f t="shared" si="199"/>
        <v>0</v>
      </c>
      <c r="AC555" s="23" t="str">
        <f t="shared" si="181"/>
        <v>-</v>
      </c>
    </row>
    <row r="556" spans="1:29">
      <c r="A556" s="25"/>
      <c r="B556" s="25"/>
      <c r="C556" s="25"/>
      <c r="D556" s="25"/>
      <c r="E556" s="25"/>
      <c r="F556" s="28" t="s">
        <v>792</v>
      </c>
      <c r="G556" s="29">
        <v>120</v>
      </c>
      <c r="H556" s="31">
        <v>0</v>
      </c>
      <c r="I556" s="31">
        <v>127</v>
      </c>
      <c r="J556" s="31">
        <v>0</v>
      </c>
      <c r="K556" s="31">
        <v>22</v>
      </c>
      <c r="L556" s="22">
        <f t="shared" si="188"/>
        <v>-82.677165354330711</v>
      </c>
      <c r="M556" s="31">
        <v>0</v>
      </c>
      <c r="N556" s="31">
        <v>370</v>
      </c>
      <c r="O556" s="22">
        <f t="shared" si="177"/>
        <v>1581.8181818181818</v>
      </c>
      <c r="P556" s="31">
        <v>0</v>
      </c>
      <c r="Q556" s="31">
        <v>333</v>
      </c>
      <c r="R556" s="22">
        <f t="shared" si="178"/>
        <v>-10</v>
      </c>
      <c r="S556" s="31">
        <v>0</v>
      </c>
      <c r="T556" s="31">
        <v>39</v>
      </c>
      <c r="U556" s="23">
        <f t="shared" si="179"/>
        <v>-100</v>
      </c>
      <c r="V556" s="30">
        <v>0</v>
      </c>
      <c r="W556" s="24" t="s">
        <v>1226</v>
      </c>
      <c r="X556" s="30">
        <v>0</v>
      </c>
      <c r="Y556" s="24" t="s">
        <v>1226</v>
      </c>
      <c r="Z556" s="30">
        <v>0</v>
      </c>
      <c r="AA556" s="24" t="str">
        <f t="shared" si="180"/>
        <v>-</v>
      </c>
      <c r="AB556" s="64">
        <f>Z556*$AB$3*$AB$4</f>
        <v>0</v>
      </c>
      <c r="AC556" s="23" t="str">
        <f t="shared" si="181"/>
        <v>-</v>
      </c>
    </row>
    <row r="557" spans="1:29">
      <c r="A557" s="25"/>
      <c r="B557" s="25"/>
      <c r="C557" s="25"/>
      <c r="D557" s="25"/>
      <c r="E557" s="26" t="s">
        <v>299</v>
      </c>
      <c r="F557" s="28"/>
      <c r="G557" s="32" t="s">
        <v>355</v>
      </c>
      <c r="H557" s="20">
        <f t="shared" ref="H557:AB557" si="200">H558</f>
        <v>16000000</v>
      </c>
      <c r="I557" s="20">
        <f t="shared" si="200"/>
        <v>6904976</v>
      </c>
      <c r="J557" s="20">
        <f t="shared" si="200"/>
        <v>0</v>
      </c>
      <c r="K557" s="20">
        <f t="shared" si="200"/>
        <v>78907</v>
      </c>
      <c r="L557" s="22">
        <f t="shared" si="188"/>
        <v>-98.857244398821948</v>
      </c>
      <c r="M557" s="20">
        <f t="shared" si="200"/>
        <v>0</v>
      </c>
      <c r="N557" s="20">
        <f t="shared" si="200"/>
        <v>0</v>
      </c>
      <c r="O557" s="22">
        <f t="shared" si="177"/>
        <v>-100</v>
      </c>
      <c r="P557" s="20">
        <f t="shared" si="200"/>
        <v>0</v>
      </c>
      <c r="Q557" s="20">
        <f t="shared" si="200"/>
        <v>0</v>
      </c>
      <c r="R557" s="22" t="str">
        <f t="shared" si="178"/>
        <v>-</v>
      </c>
      <c r="S557" s="20">
        <f t="shared" si="200"/>
        <v>0</v>
      </c>
      <c r="T557" s="20">
        <f t="shared" si="200"/>
        <v>0</v>
      </c>
      <c r="U557" s="23" t="str">
        <f t="shared" si="179"/>
        <v>-</v>
      </c>
      <c r="V557" s="79">
        <v>0</v>
      </c>
      <c r="W557" s="80" t="s">
        <v>1226</v>
      </c>
      <c r="X557" s="79">
        <v>0</v>
      </c>
      <c r="Y557" s="80" t="s">
        <v>1226</v>
      </c>
      <c r="Z557" s="79">
        <v>0</v>
      </c>
      <c r="AA557" s="24" t="str">
        <f t="shared" si="180"/>
        <v>-</v>
      </c>
      <c r="AB557" s="63">
        <f t="shared" si="200"/>
        <v>0</v>
      </c>
      <c r="AC557" s="23" t="str">
        <f t="shared" si="181"/>
        <v>-</v>
      </c>
    </row>
    <row r="558" spans="1:29">
      <c r="A558" s="25"/>
      <c r="B558" s="25"/>
      <c r="C558" s="25"/>
      <c r="D558" s="25"/>
      <c r="E558" s="25"/>
      <c r="F558" s="28" t="s">
        <v>793</v>
      </c>
      <c r="G558" s="29">
        <v>220</v>
      </c>
      <c r="H558" s="30">
        <v>16000000</v>
      </c>
      <c r="I558" s="30">
        <v>6904976</v>
      </c>
      <c r="J558" s="31">
        <v>0</v>
      </c>
      <c r="K558" s="30">
        <v>78907</v>
      </c>
      <c r="L558" s="22">
        <f t="shared" si="188"/>
        <v>-98.857244398821948</v>
      </c>
      <c r="M558" s="31"/>
      <c r="N558" s="31"/>
      <c r="O558" s="22">
        <f t="shared" si="177"/>
        <v>-100</v>
      </c>
      <c r="P558" s="31"/>
      <c r="Q558" s="31"/>
      <c r="R558" s="22" t="str">
        <f t="shared" si="178"/>
        <v>-</v>
      </c>
      <c r="S558" s="31"/>
      <c r="T558" s="31"/>
      <c r="U558" s="23" t="str">
        <f t="shared" si="179"/>
        <v>-</v>
      </c>
      <c r="V558" s="30">
        <v>0</v>
      </c>
      <c r="W558" s="24" t="s">
        <v>1226</v>
      </c>
      <c r="X558" s="30">
        <v>0</v>
      </c>
      <c r="Y558" s="24" t="s">
        <v>1226</v>
      </c>
      <c r="Z558" s="30">
        <v>0</v>
      </c>
      <c r="AA558" s="24" t="str">
        <f t="shared" si="180"/>
        <v>-</v>
      </c>
      <c r="AB558" s="64">
        <f>Z558*$AB$3*$AB$4</f>
        <v>0</v>
      </c>
      <c r="AC558" s="23" t="str">
        <f t="shared" si="181"/>
        <v>-</v>
      </c>
    </row>
    <row r="559" spans="1:29">
      <c r="A559" s="25"/>
      <c r="B559" s="25"/>
      <c r="C559" s="25"/>
      <c r="D559" s="25"/>
      <c r="E559" s="26" t="s">
        <v>289</v>
      </c>
      <c r="F559" s="28"/>
      <c r="G559" s="32" t="s">
        <v>355</v>
      </c>
      <c r="H559" s="20">
        <f t="shared" ref="H559:AB559" si="201">SUM(H560:H581)</f>
        <v>9767788</v>
      </c>
      <c r="I559" s="20">
        <f t="shared" si="201"/>
        <v>12473881</v>
      </c>
      <c r="J559" s="20">
        <f t="shared" si="201"/>
        <v>6219990</v>
      </c>
      <c r="K559" s="20">
        <f t="shared" si="201"/>
        <v>7741093</v>
      </c>
      <c r="L559" s="22">
        <f t="shared" si="188"/>
        <v>-37.941583697968582</v>
      </c>
      <c r="M559" s="20">
        <f t="shared" si="201"/>
        <v>31185169</v>
      </c>
      <c r="N559" s="20">
        <f t="shared" si="201"/>
        <v>33007186</v>
      </c>
      <c r="O559" s="22">
        <f t="shared" si="177"/>
        <v>326.389219196824</v>
      </c>
      <c r="P559" s="20">
        <f t="shared" si="201"/>
        <v>38637796</v>
      </c>
      <c r="Q559" s="20">
        <f t="shared" si="201"/>
        <v>32910933</v>
      </c>
      <c r="R559" s="22">
        <f t="shared" si="178"/>
        <v>-0.29161225679766289</v>
      </c>
      <c r="S559" s="20">
        <f t="shared" si="201"/>
        <v>37998260</v>
      </c>
      <c r="T559" s="20">
        <f t="shared" si="201"/>
        <v>9426400</v>
      </c>
      <c r="U559" s="23">
        <f t="shared" si="179"/>
        <v>15.457863197011164</v>
      </c>
      <c r="V559" s="79">
        <v>39581974</v>
      </c>
      <c r="W559" s="80">
        <v>4.1678592651347657</v>
      </c>
      <c r="X559" s="79">
        <v>43443224.062721282</v>
      </c>
      <c r="Y559" s="80">
        <v>9.7550720000000126</v>
      </c>
      <c r="Z559" s="79">
        <v>47586054.623629302</v>
      </c>
      <c r="AA559" s="24">
        <f t="shared" si="180"/>
        <v>9.536194999999978</v>
      </c>
      <c r="AB559" s="63">
        <f t="shared" si="201"/>
        <v>50081391.754768655</v>
      </c>
      <c r="AC559" s="23">
        <f t="shared" si="181"/>
        <v>5.2438411859853318</v>
      </c>
    </row>
    <row r="560" spans="1:29">
      <c r="A560" s="25"/>
      <c r="B560" s="25"/>
      <c r="C560" s="25"/>
      <c r="D560" s="25"/>
      <c r="E560" s="25"/>
      <c r="F560" s="28" t="s">
        <v>794</v>
      </c>
      <c r="G560" s="29">
        <v>120</v>
      </c>
      <c r="H560" s="30">
        <v>150000</v>
      </c>
      <c r="I560" s="30">
        <v>479791</v>
      </c>
      <c r="J560" s="30">
        <v>150000</v>
      </c>
      <c r="K560" s="30">
        <v>1511694</v>
      </c>
      <c r="L560" s="22">
        <f t="shared" si="188"/>
        <v>215.07343822622767</v>
      </c>
      <c r="M560" s="30">
        <v>300000</v>
      </c>
      <c r="N560" s="30">
        <v>211082</v>
      </c>
      <c r="O560" s="22">
        <f t="shared" si="177"/>
        <v>-86.036724363528592</v>
      </c>
      <c r="P560" s="30">
        <v>400000</v>
      </c>
      <c r="Q560" s="30">
        <v>1081937</v>
      </c>
      <c r="R560" s="22">
        <f t="shared" si="178"/>
        <v>412.56715399702489</v>
      </c>
      <c r="S560" s="30">
        <v>400000</v>
      </c>
      <c r="T560" s="30">
        <v>236395</v>
      </c>
      <c r="U560" s="23">
        <f t="shared" si="179"/>
        <v>-63.02927065069408</v>
      </c>
      <c r="V560" s="82">
        <v>0</v>
      </c>
      <c r="W560" s="24">
        <v>-100</v>
      </c>
      <c r="X560" s="30">
        <v>0</v>
      </c>
      <c r="Y560" s="24" t="s">
        <v>1226</v>
      </c>
      <c r="Z560" s="30">
        <v>0</v>
      </c>
      <c r="AA560" s="24" t="str">
        <f t="shared" si="180"/>
        <v>-</v>
      </c>
      <c r="AB560" s="64">
        <f t="shared" ref="AB560:AB581" si="202">Z560*$AB$3*$AB$4</f>
        <v>0</v>
      </c>
      <c r="AC560" s="23" t="str">
        <f t="shared" si="181"/>
        <v>-</v>
      </c>
    </row>
    <row r="561" spans="1:29">
      <c r="A561" s="25"/>
      <c r="B561" s="25"/>
      <c r="C561" s="25"/>
      <c r="D561" s="25"/>
      <c r="E561" s="25"/>
      <c r="F561" s="28" t="s">
        <v>794</v>
      </c>
      <c r="G561" s="29">
        <v>220</v>
      </c>
      <c r="H561" s="31">
        <v>0</v>
      </c>
      <c r="I561" s="30">
        <v>4480</v>
      </c>
      <c r="J561" s="31">
        <v>0</v>
      </c>
      <c r="K561" s="30">
        <v>1760</v>
      </c>
      <c r="L561" s="22">
        <f t="shared" si="188"/>
        <v>-60.714285714285715</v>
      </c>
      <c r="M561" s="31">
        <v>0</v>
      </c>
      <c r="N561" s="30">
        <v>1280</v>
      </c>
      <c r="O561" s="22">
        <f t="shared" si="177"/>
        <v>-27.272727272727266</v>
      </c>
      <c r="P561" s="31">
        <v>0</v>
      </c>
      <c r="Q561" s="30">
        <v>2960</v>
      </c>
      <c r="R561" s="22">
        <f t="shared" si="178"/>
        <v>131.25</v>
      </c>
      <c r="S561" s="31"/>
      <c r="T561" s="31"/>
      <c r="U561" s="23">
        <f t="shared" si="179"/>
        <v>-100</v>
      </c>
      <c r="V561" s="82">
        <v>0</v>
      </c>
      <c r="W561" s="24" t="s">
        <v>1226</v>
      </c>
      <c r="X561" s="30">
        <v>0</v>
      </c>
      <c r="Y561" s="24" t="s">
        <v>1226</v>
      </c>
      <c r="Z561" s="30">
        <v>0</v>
      </c>
      <c r="AA561" s="24" t="str">
        <f t="shared" si="180"/>
        <v>-</v>
      </c>
      <c r="AB561" s="64">
        <f t="shared" si="202"/>
        <v>0</v>
      </c>
      <c r="AC561" s="23" t="str">
        <f t="shared" si="181"/>
        <v>-</v>
      </c>
    </row>
    <row r="562" spans="1:29">
      <c r="A562" s="25"/>
      <c r="B562" s="25"/>
      <c r="C562" s="25"/>
      <c r="D562" s="25"/>
      <c r="E562" s="25"/>
      <c r="F562" s="100" t="s">
        <v>794</v>
      </c>
      <c r="G562" s="96">
        <v>171</v>
      </c>
      <c r="H562" s="98">
        <v>0</v>
      </c>
      <c r="I562" s="94">
        <v>4480</v>
      </c>
      <c r="J562" s="98">
        <v>0</v>
      </c>
      <c r="K562" s="94">
        <v>1760</v>
      </c>
      <c r="L562" s="97">
        <f t="shared" ref="L562" si="203">IFERROR(K562/I562*100-100,"-")</f>
        <v>-60.714285714285715</v>
      </c>
      <c r="M562" s="98">
        <v>0</v>
      </c>
      <c r="N562" s="94">
        <v>1280</v>
      </c>
      <c r="O562" s="97">
        <f t="shared" ref="O562" si="204">IFERROR(N562/K562*100-100,"-")</f>
        <v>-27.272727272727266</v>
      </c>
      <c r="P562" s="98">
        <v>0</v>
      </c>
      <c r="Q562" s="94">
        <v>2960</v>
      </c>
      <c r="R562" s="97">
        <f t="shared" ref="R562" si="205">IFERROR(Q562/N562*100-100,"-")</f>
        <v>131.25</v>
      </c>
      <c r="S562" s="98"/>
      <c r="T562" s="98"/>
      <c r="U562" s="99">
        <f t="shared" ref="U562" si="206">IFERROR(S562/Q562*100-100,"-")</f>
        <v>-100</v>
      </c>
      <c r="V562" s="94">
        <v>1481937</v>
      </c>
      <c r="W562" s="24"/>
      <c r="X562" s="30">
        <v>1626501.0213446398</v>
      </c>
      <c r="Y562" s="24">
        <v>9.7550719999999842</v>
      </c>
      <c r="Z562" s="30">
        <v>1781607.3304170566</v>
      </c>
      <c r="AA562" s="24"/>
      <c r="AB562" s="64"/>
      <c r="AC562" s="23"/>
    </row>
    <row r="563" spans="1:29">
      <c r="A563" s="25"/>
      <c r="B563" s="25"/>
      <c r="C563" s="25"/>
      <c r="D563" s="25"/>
      <c r="E563" s="25"/>
      <c r="F563" s="28" t="s">
        <v>795</v>
      </c>
      <c r="G563" s="29">
        <v>220</v>
      </c>
      <c r="H563" s="30">
        <v>343600</v>
      </c>
      <c r="I563" s="30">
        <v>40891</v>
      </c>
      <c r="J563" s="30">
        <v>22000</v>
      </c>
      <c r="K563" s="30">
        <v>25430</v>
      </c>
      <c r="L563" s="22">
        <f t="shared" si="188"/>
        <v>-37.810276099875274</v>
      </c>
      <c r="M563" s="30">
        <v>21700</v>
      </c>
      <c r="N563" s="30">
        <v>5129</v>
      </c>
      <c r="O563" s="22">
        <f t="shared" si="177"/>
        <v>-79.830908375933944</v>
      </c>
      <c r="P563" s="30">
        <v>97076</v>
      </c>
      <c r="Q563" s="30">
        <v>24930</v>
      </c>
      <c r="R563" s="22">
        <f t="shared" si="178"/>
        <v>386.05966075258334</v>
      </c>
      <c r="S563" s="30">
        <v>60600</v>
      </c>
      <c r="T563" s="30">
        <v>4305</v>
      </c>
      <c r="U563" s="23">
        <f t="shared" si="179"/>
        <v>143.0806257521059</v>
      </c>
      <c r="V563" s="94">
        <v>60509</v>
      </c>
      <c r="W563" s="24">
        <v>-0.15016501650164571</v>
      </c>
      <c r="X563" s="30">
        <v>66411.696516479991</v>
      </c>
      <c r="Y563" s="24">
        <v>9.7550719999999842</v>
      </c>
      <c r="Z563" s="30">
        <v>72744.845399099751</v>
      </c>
      <c r="AA563" s="24">
        <f t="shared" si="180"/>
        <v>9.5361950000000206</v>
      </c>
      <c r="AB563" s="64">
        <f t="shared" si="202"/>
        <v>79537.322593395278</v>
      </c>
      <c r="AC563" s="23">
        <f t="shared" si="181"/>
        <v>9.3373999999999882</v>
      </c>
    </row>
    <row r="564" spans="1:29">
      <c r="A564" s="25"/>
      <c r="B564" s="25"/>
      <c r="C564" s="25"/>
      <c r="D564" s="25"/>
      <c r="E564" s="25"/>
      <c r="F564" s="28" t="s">
        <v>452</v>
      </c>
      <c r="G564" s="96">
        <v>171</v>
      </c>
      <c r="H564" s="31"/>
      <c r="I564" s="31"/>
      <c r="J564" s="31"/>
      <c r="K564" s="31"/>
      <c r="L564" s="22" t="str">
        <f t="shared" si="188"/>
        <v>-</v>
      </c>
      <c r="M564" s="31"/>
      <c r="N564" s="31"/>
      <c r="O564" s="22" t="str">
        <f t="shared" si="177"/>
        <v>-</v>
      </c>
      <c r="P564" s="31"/>
      <c r="Q564" s="31"/>
      <c r="R564" s="22" t="str">
        <f t="shared" si="178"/>
        <v>-</v>
      </c>
      <c r="S564" s="30">
        <v>883542</v>
      </c>
      <c r="T564" s="31">
        <v>0</v>
      </c>
      <c r="U564" s="23" t="str">
        <f t="shared" si="179"/>
        <v>-</v>
      </c>
      <c r="V564" s="94">
        <v>61800</v>
      </c>
      <c r="W564" s="24">
        <v>-93.005425888073233</v>
      </c>
      <c r="X564" s="30">
        <v>67828.634495999999</v>
      </c>
      <c r="Y564" s="24">
        <v>9.7550720000000126</v>
      </c>
      <c r="Z564" s="30">
        <v>74296.905347375839</v>
      </c>
      <c r="AA564" s="24">
        <f t="shared" si="180"/>
        <v>9.5361950000000206</v>
      </c>
      <c r="AB564" s="64">
        <f t="shared" si="202"/>
        <v>81234.304587281702</v>
      </c>
      <c r="AC564" s="23">
        <f t="shared" si="181"/>
        <v>9.3373999999999882</v>
      </c>
    </row>
    <row r="565" spans="1:29">
      <c r="A565" s="25"/>
      <c r="B565" s="25"/>
      <c r="C565" s="25"/>
      <c r="D565" s="25"/>
      <c r="E565" s="25"/>
      <c r="F565" s="28" t="s">
        <v>796</v>
      </c>
      <c r="G565" s="29">
        <v>220</v>
      </c>
      <c r="H565" s="31">
        <v>0</v>
      </c>
      <c r="I565" s="30">
        <v>1025</v>
      </c>
      <c r="J565" s="30">
        <v>2300</v>
      </c>
      <c r="K565" s="30">
        <v>1705</v>
      </c>
      <c r="L565" s="22">
        <f t="shared" si="188"/>
        <v>66.341463414634148</v>
      </c>
      <c r="M565" s="30">
        <v>3050</v>
      </c>
      <c r="N565" s="30">
        <v>2453</v>
      </c>
      <c r="O565" s="22">
        <f t="shared" si="177"/>
        <v>43.870967741935488</v>
      </c>
      <c r="P565" s="30">
        <v>2700</v>
      </c>
      <c r="Q565" s="30">
        <v>1680</v>
      </c>
      <c r="R565" s="22">
        <f t="shared" si="178"/>
        <v>-31.512433754586226</v>
      </c>
      <c r="S565" s="30">
        <v>2700</v>
      </c>
      <c r="T565" s="31">
        <v>30</v>
      </c>
      <c r="U565" s="23">
        <f t="shared" si="179"/>
        <v>60.714285714285722</v>
      </c>
      <c r="V565" s="94">
        <v>1080</v>
      </c>
      <c r="W565" s="24">
        <v>-60</v>
      </c>
      <c r="X565" s="30">
        <v>1185.3547776</v>
      </c>
      <c r="Y565" s="24">
        <v>9.7550720000000126</v>
      </c>
      <c r="Z565" s="30">
        <v>1298.3925206337524</v>
      </c>
      <c r="AA565" s="24">
        <f t="shared" si="180"/>
        <v>9.5361950000000064</v>
      </c>
      <c r="AB565" s="64">
        <f t="shared" si="202"/>
        <v>1419.6286238554083</v>
      </c>
      <c r="AC565" s="23">
        <f t="shared" si="181"/>
        <v>9.3373999999999882</v>
      </c>
    </row>
    <row r="566" spans="1:29">
      <c r="A566" s="25"/>
      <c r="B566" s="25"/>
      <c r="C566" s="25"/>
      <c r="D566" s="25"/>
      <c r="E566" s="25"/>
      <c r="F566" s="28" t="s">
        <v>797</v>
      </c>
      <c r="G566" s="29">
        <v>220</v>
      </c>
      <c r="H566" s="31"/>
      <c r="I566" s="31"/>
      <c r="J566" s="30">
        <v>340000</v>
      </c>
      <c r="K566" s="31">
        <v>0</v>
      </c>
      <c r="L566" s="22" t="str">
        <f t="shared" si="188"/>
        <v>-</v>
      </c>
      <c r="M566" s="31"/>
      <c r="N566" s="31"/>
      <c r="O566" s="22" t="str">
        <f t="shared" si="177"/>
        <v>-</v>
      </c>
      <c r="P566" s="31"/>
      <c r="Q566" s="31"/>
      <c r="R566" s="22" t="str">
        <f t="shared" si="178"/>
        <v>-</v>
      </c>
      <c r="S566" s="31"/>
      <c r="T566" s="31"/>
      <c r="U566" s="23" t="str">
        <f t="shared" si="179"/>
        <v>-</v>
      </c>
      <c r="V566" s="30">
        <v>0</v>
      </c>
      <c r="W566" s="24" t="s">
        <v>1226</v>
      </c>
      <c r="X566" s="30">
        <v>0</v>
      </c>
      <c r="Y566" s="24" t="s">
        <v>1226</v>
      </c>
      <c r="Z566" s="30">
        <v>0</v>
      </c>
      <c r="AA566" s="24" t="str">
        <f t="shared" si="180"/>
        <v>-</v>
      </c>
      <c r="AB566" s="64">
        <f t="shared" si="202"/>
        <v>0</v>
      </c>
      <c r="AC566" s="23" t="str">
        <f t="shared" si="181"/>
        <v>-</v>
      </c>
    </row>
    <row r="567" spans="1:29">
      <c r="A567" s="25"/>
      <c r="B567" s="25"/>
      <c r="C567" s="25"/>
      <c r="D567" s="25"/>
      <c r="E567" s="25"/>
      <c r="F567" s="28" t="s">
        <v>798</v>
      </c>
      <c r="G567" s="29">
        <v>100</v>
      </c>
      <c r="H567" s="31">
        <v>0</v>
      </c>
      <c r="I567" s="30">
        <v>3306</v>
      </c>
      <c r="J567" s="31"/>
      <c r="K567" s="31"/>
      <c r="L567" s="22">
        <f t="shared" si="188"/>
        <v>-100</v>
      </c>
      <c r="M567" s="31"/>
      <c r="N567" s="31"/>
      <c r="O567" s="22" t="str">
        <f t="shared" si="177"/>
        <v>-</v>
      </c>
      <c r="P567" s="31"/>
      <c r="Q567" s="31"/>
      <c r="R567" s="22" t="str">
        <f t="shared" si="178"/>
        <v>-</v>
      </c>
      <c r="S567" s="31"/>
      <c r="T567" s="31"/>
      <c r="U567" s="23" t="str">
        <f t="shared" si="179"/>
        <v>-</v>
      </c>
      <c r="V567" s="30">
        <v>0</v>
      </c>
      <c r="W567" s="24" t="s">
        <v>1226</v>
      </c>
      <c r="X567" s="30">
        <v>0</v>
      </c>
      <c r="Y567" s="24" t="s">
        <v>1226</v>
      </c>
      <c r="Z567" s="30">
        <v>0</v>
      </c>
      <c r="AA567" s="24" t="str">
        <f t="shared" si="180"/>
        <v>-</v>
      </c>
      <c r="AB567" s="64">
        <f t="shared" si="202"/>
        <v>0</v>
      </c>
      <c r="AC567" s="23" t="str">
        <f t="shared" si="181"/>
        <v>-</v>
      </c>
    </row>
    <row r="568" spans="1:29">
      <c r="A568" s="25"/>
      <c r="B568" s="25"/>
      <c r="C568" s="25"/>
      <c r="D568" s="25"/>
      <c r="E568" s="25"/>
      <c r="F568" s="28" t="s">
        <v>798</v>
      </c>
      <c r="G568" s="29">
        <v>120</v>
      </c>
      <c r="H568" s="31">
        <v>0</v>
      </c>
      <c r="I568" s="31">
        <v>4</v>
      </c>
      <c r="J568" s="31"/>
      <c r="K568" s="31"/>
      <c r="L568" s="22">
        <f t="shared" si="188"/>
        <v>-100</v>
      </c>
      <c r="M568" s="31"/>
      <c r="N568" s="31"/>
      <c r="O568" s="22" t="str">
        <f t="shared" si="177"/>
        <v>-</v>
      </c>
      <c r="P568" s="31"/>
      <c r="Q568" s="31"/>
      <c r="R568" s="22" t="str">
        <f t="shared" si="178"/>
        <v>-</v>
      </c>
      <c r="S568" s="31"/>
      <c r="T568" s="31"/>
      <c r="U568" s="23" t="str">
        <f t="shared" si="179"/>
        <v>-</v>
      </c>
      <c r="V568" s="30">
        <v>0</v>
      </c>
      <c r="W568" s="24" t="s">
        <v>1226</v>
      </c>
      <c r="X568" s="30">
        <v>0</v>
      </c>
      <c r="Y568" s="24" t="s">
        <v>1226</v>
      </c>
      <c r="Z568" s="30">
        <v>0</v>
      </c>
      <c r="AA568" s="24" t="str">
        <f t="shared" si="180"/>
        <v>-</v>
      </c>
      <c r="AB568" s="64">
        <f t="shared" si="202"/>
        <v>0</v>
      </c>
      <c r="AC568" s="23" t="str">
        <f t="shared" si="181"/>
        <v>-</v>
      </c>
    </row>
    <row r="569" spans="1:29">
      <c r="A569" s="25"/>
      <c r="B569" s="25"/>
      <c r="C569" s="25"/>
      <c r="D569" s="25"/>
      <c r="E569" s="25"/>
      <c r="F569" s="28" t="s">
        <v>798</v>
      </c>
      <c r="G569" s="29">
        <v>220</v>
      </c>
      <c r="H569" s="30">
        <v>2036</v>
      </c>
      <c r="I569" s="30">
        <v>2888</v>
      </c>
      <c r="J569" s="30">
        <v>5535</v>
      </c>
      <c r="K569" s="30">
        <v>4709</v>
      </c>
      <c r="L569" s="22">
        <f t="shared" si="188"/>
        <v>63.054016620498601</v>
      </c>
      <c r="M569" s="30">
        <v>8342</v>
      </c>
      <c r="N569" s="30">
        <v>5373</v>
      </c>
      <c r="O569" s="22">
        <f t="shared" si="177"/>
        <v>14.100658313867058</v>
      </c>
      <c r="P569" s="30">
        <v>4963</v>
      </c>
      <c r="Q569" s="30">
        <v>7073</v>
      </c>
      <c r="R569" s="22">
        <f t="shared" si="178"/>
        <v>31.639679880885922</v>
      </c>
      <c r="S569" s="30">
        <v>7094</v>
      </c>
      <c r="T569" s="30">
        <v>1862</v>
      </c>
      <c r="U569" s="23">
        <f t="shared" si="179"/>
        <v>0.29690371836561269</v>
      </c>
      <c r="V569" s="94">
        <v>6601</v>
      </c>
      <c r="W569" s="24">
        <v>-6.9495348181561951</v>
      </c>
      <c r="X569" s="30">
        <v>7244.9323027199989</v>
      </c>
      <c r="Y569" s="24">
        <v>9.7550719999999842</v>
      </c>
      <c r="Z569" s="30">
        <v>7935.8231747253694</v>
      </c>
      <c r="AA569" s="24">
        <f t="shared" si="180"/>
        <v>9.5361950000000206</v>
      </c>
      <c r="AB569" s="64">
        <f t="shared" si="202"/>
        <v>8676.8227278421746</v>
      </c>
      <c r="AC569" s="23">
        <f t="shared" si="181"/>
        <v>9.3373999999999882</v>
      </c>
    </row>
    <row r="570" spans="1:29">
      <c r="A570" s="25"/>
      <c r="B570" s="25"/>
      <c r="C570" s="25"/>
      <c r="D570" s="25"/>
      <c r="E570" s="25"/>
      <c r="F570" s="28" t="s">
        <v>799</v>
      </c>
      <c r="G570" s="29">
        <v>120</v>
      </c>
      <c r="H570" s="30">
        <v>500000</v>
      </c>
      <c r="I570" s="30">
        <v>2374</v>
      </c>
      <c r="J570" s="31">
        <v>0</v>
      </c>
      <c r="K570" s="30">
        <v>723583</v>
      </c>
      <c r="L570" s="22">
        <f t="shared" si="188"/>
        <v>30379.486099410282</v>
      </c>
      <c r="M570" s="30">
        <v>90284</v>
      </c>
      <c r="N570" s="30">
        <v>937258</v>
      </c>
      <c r="O570" s="22">
        <f t="shared" si="177"/>
        <v>29.530129922897572</v>
      </c>
      <c r="P570" s="30">
        <v>2689744</v>
      </c>
      <c r="Q570" s="30">
        <v>296020</v>
      </c>
      <c r="R570" s="22">
        <f t="shared" si="178"/>
        <v>-68.416380548365552</v>
      </c>
      <c r="S570" s="30">
        <v>727300</v>
      </c>
      <c r="T570" s="30">
        <v>77006</v>
      </c>
      <c r="U570" s="23">
        <f t="shared" si="179"/>
        <v>145.69285859063575</v>
      </c>
      <c r="V570" s="30">
        <v>0</v>
      </c>
      <c r="W570" s="24">
        <v>-100</v>
      </c>
      <c r="X570" s="30">
        <v>0</v>
      </c>
      <c r="Y570" s="24" t="s">
        <v>1226</v>
      </c>
      <c r="Z570" s="30">
        <v>0</v>
      </c>
      <c r="AA570" s="24" t="str">
        <f t="shared" si="180"/>
        <v>-</v>
      </c>
      <c r="AB570" s="64">
        <f t="shared" si="202"/>
        <v>0</v>
      </c>
      <c r="AC570" s="23" t="str">
        <f t="shared" si="181"/>
        <v>-</v>
      </c>
    </row>
    <row r="571" spans="1:29">
      <c r="A571" s="25"/>
      <c r="B571" s="25"/>
      <c r="C571" s="25"/>
      <c r="D571" s="25"/>
      <c r="E571" s="25"/>
      <c r="F571" s="28" t="s">
        <v>799</v>
      </c>
      <c r="G571" s="29">
        <v>220</v>
      </c>
      <c r="H571" s="30">
        <v>500000</v>
      </c>
      <c r="I571" s="30">
        <v>152956</v>
      </c>
      <c r="J571" s="31">
        <v>0</v>
      </c>
      <c r="K571" s="30">
        <v>72308</v>
      </c>
      <c r="L571" s="22">
        <f t="shared" si="188"/>
        <v>-52.726274222652265</v>
      </c>
      <c r="M571" s="31">
        <v>729</v>
      </c>
      <c r="N571" s="30">
        <v>83164</v>
      </c>
      <c r="O571" s="22">
        <f t="shared" si="177"/>
        <v>15.013553133816444</v>
      </c>
      <c r="P571" s="30">
        <v>97200</v>
      </c>
      <c r="Q571" s="30">
        <v>131861</v>
      </c>
      <c r="R571" s="22">
        <f t="shared" si="178"/>
        <v>58.555384541388122</v>
      </c>
      <c r="S571" s="30">
        <v>39580</v>
      </c>
      <c r="T571" s="31">
        <v>112</v>
      </c>
      <c r="U571" s="23">
        <f t="shared" si="179"/>
        <v>-69.983543276632219</v>
      </c>
      <c r="V571" s="94">
        <v>1480</v>
      </c>
      <c r="W571" s="24">
        <v>-96.260737746336531</v>
      </c>
      <c r="X571" s="30">
        <v>1624.3750656</v>
      </c>
      <c r="Y571" s="24">
        <v>9.7550720000000126</v>
      </c>
      <c r="Z571" s="30">
        <v>1779.2786393869942</v>
      </c>
      <c r="AA571" s="24">
        <f t="shared" si="180"/>
        <v>9.5361950000000206</v>
      </c>
      <c r="AB571" s="64">
        <f t="shared" si="202"/>
        <v>1945.4170030611153</v>
      </c>
      <c r="AC571" s="23">
        <f t="shared" si="181"/>
        <v>9.3374000000000024</v>
      </c>
    </row>
    <row r="572" spans="1:29">
      <c r="A572" s="25"/>
      <c r="B572" s="25"/>
      <c r="C572" s="25"/>
      <c r="D572" s="25"/>
      <c r="E572" s="25"/>
      <c r="F572" s="28" t="s">
        <v>800</v>
      </c>
      <c r="G572" s="29">
        <v>100</v>
      </c>
      <c r="H572" s="31"/>
      <c r="I572" s="31"/>
      <c r="J572" s="31"/>
      <c r="K572" s="31"/>
      <c r="L572" s="22" t="str">
        <f t="shared" si="188"/>
        <v>-</v>
      </c>
      <c r="M572" s="31">
        <v>0</v>
      </c>
      <c r="N572" s="30">
        <v>22680</v>
      </c>
      <c r="O572" s="22" t="str">
        <f t="shared" si="177"/>
        <v>-</v>
      </c>
      <c r="P572" s="31">
        <v>0</v>
      </c>
      <c r="Q572" s="30">
        <v>10361</v>
      </c>
      <c r="R572" s="22">
        <f t="shared" si="178"/>
        <v>-54.316578483245145</v>
      </c>
      <c r="S572" s="31">
        <v>0</v>
      </c>
      <c r="T572" s="30">
        <v>2020</v>
      </c>
      <c r="U572" s="23">
        <f t="shared" si="179"/>
        <v>-100</v>
      </c>
      <c r="V572" s="30">
        <v>0</v>
      </c>
      <c r="W572" s="24" t="s">
        <v>1226</v>
      </c>
      <c r="X572" s="30">
        <v>0</v>
      </c>
      <c r="Y572" s="24" t="s">
        <v>1226</v>
      </c>
      <c r="Z572" s="30">
        <v>0</v>
      </c>
      <c r="AA572" s="24" t="str">
        <f t="shared" si="180"/>
        <v>-</v>
      </c>
      <c r="AB572" s="64">
        <f t="shared" si="202"/>
        <v>0</v>
      </c>
      <c r="AC572" s="23" t="str">
        <f t="shared" si="181"/>
        <v>-</v>
      </c>
    </row>
    <row r="573" spans="1:29">
      <c r="A573" s="25"/>
      <c r="B573" s="25"/>
      <c r="C573" s="25"/>
      <c r="D573" s="25"/>
      <c r="E573" s="25"/>
      <c r="F573" s="28" t="s">
        <v>800</v>
      </c>
      <c r="G573" s="96">
        <v>171</v>
      </c>
      <c r="H573" s="30">
        <v>392000</v>
      </c>
      <c r="I573" s="30">
        <v>269380</v>
      </c>
      <c r="J573" s="30">
        <v>270875</v>
      </c>
      <c r="K573" s="30">
        <v>400800</v>
      </c>
      <c r="L573" s="22">
        <f t="shared" si="188"/>
        <v>48.786101418071127</v>
      </c>
      <c r="M573" s="30">
        <v>270000</v>
      </c>
      <c r="N573" s="31">
        <v>0</v>
      </c>
      <c r="O573" s="22">
        <f t="shared" si="177"/>
        <v>-100</v>
      </c>
      <c r="P573" s="30">
        <v>270000</v>
      </c>
      <c r="Q573" s="31">
        <v>0</v>
      </c>
      <c r="R573" s="22" t="str">
        <f t="shared" si="178"/>
        <v>-</v>
      </c>
      <c r="S573" s="30">
        <v>300000</v>
      </c>
      <c r="T573" s="31">
        <v>0</v>
      </c>
      <c r="U573" s="23" t="str">
        <f t="shared" si="179"/>
        <v>-</v>
      </c>
      <c r="V573" s="94">
        <v>500000</v>
      </c>
      <c r="W573" s="24">
        <v>66.666666666666686</v>
      </c>
      <c r="X573" s="30">
        <v>548775.36</v>
      </c>
      <c r="Y573" s="24">
        <v>9.7550719999999842</v>
      </c>
      <c r="Z573" s="30">
        <v>601107.64844155207</v>
      </c>
      <c r="AA573" s="24">
        <f t="shared" si="180"/>
        <v>9.5361950000000206</v>
      </c>
      <c r="AB573" s="64">
        <f t="shared" si="202"/>
        <v>657235.47400713351</v>
      </c>
      <c r="AC573" s="23">
        <f t="shared" si="181"/>
        <v>9.3373999999999882</v>
      </c>
    </row>
    <row r="574" spans="1:29">
      <c r="A574" s="25"/>
      <c r="B574" s="25"/>
      <c r="C574" s="25"/>
      <c r="D574" s="25"/>
      <c r="E574" s="25"/>
      <c r="F574" s="28" t="s">
        <v>801</v>
      </c>
      <c r="G574" s="29">
        <v>171</v>
      </c>
      <c r="H574" s="30">
        <v>2547800</v>
      </c>
      <c r="I574" s="30">
        <v>1975340</v>
      </c>
      <c r="J574" s="30">
        <v>2200000</v>
      </c>
      <c r="K574" s="30">
        <v>2535155</v>
      </c>
      <c r="L574" s="22">
        <f t="shared" si="188"/>
        <v>28.340184474571458</v>
      </c>
      <c r="M574" s="30">
        <v>2500000</v>
      </c>
      <c r="N574" s="30">
        <v>2801499</v>
      </c>
      <c r="O574" s="22">
        <f t="shared" si="177"/>
        <v>10.506024286483466</v>
      </c>
      <c r="P574" s="30">
        <v>2800000</v>
      </c>
      <c r="Q574" s="30">
        <v>2857901</v>
      </c>
      <c r="R574" s="22">
        <f t="shared" si="178"/>
        <v>2.0132793193929501</v>
      </c>
      <c r="S574" s="30">
        <v>3400000</v>
      </c>
      <c r="T574" s="30">
        <v>872420</v>
      </c>
      <c r="U574" s="23">
        <f t="shared" si="179"/>
        <v>18.968431726641327</v>
      </c>
      <c r="V574" s="94">
        <v>2818063</v>
      </c>
      <c r="W574" s="24">
        <v>-17.115794117647056</v>
      </c>
      <c r="X574" s="30">
        <v>3092967.0746553601</v>
      </c>
      <c r="Y574" s="24">
        <v>9.7550720000000126</v>
      </c>
      <c r="Z574" s="30">
        <v>3387918.4461802915</v>
      </c>
      <c r="AA574" s="24">
        <f t="shared" si="180"/>
        <v>9.5361950000000206</v>
      </c>
      <c r="AB574" s="64">
        <f t="shared" si="202"/>
        <v>3704261.9431739296</v>
      </c>
      <c r="AC574" s="23">
        <f t="shared" si="181"/>
        <v>9.3373999999999882</v>
      </c>
    </row>
    <row r="575" spans="1:29">
      <c r="A575" s="25"/>
      <c r="B575" s="25"/>
      <c r="C575" s="25"/>
      <c r="D575" s="25"/>
      <c r="E575" s="25"/>
      <c r="F575" s="28" t="s">
        <v>801</v>
      </c>
      <c r="G575" s="29">
        <v>220</v>
      </c>
      <c r="H575" s="30">
        <v>3361352</v>
      </c>
      <c r="I575" s="30">
        <v>2614600</v>
      </c>
      <c r="J575" s="30">
        <v>1070000</v>
      </c>
      <c r="K575" s="30">
        <v>1617722</v>
      </c>
      <c r="L575" s="22">
        <f t="shared" si="188"/>
        <v>-38.127361737933143</v>
      </c>
      <c r="M575" s="30">
        <v>27883682</v>
      </c>
      <c r="N575" s="30">
        <v>28829302</v>
      </c>
      <c r="O575" s="22">
        <f t="shared" si="177"/>
        <v>1682.0924732432395</v>
      </c>
      <c r="P575" s="30">
        <v>32148800</v>
      </c>
      <c r="Q575" s="30">
        <v>28464058</v>
      </c>
      <c r="R575" s="22">
        <f t="shared" si="178"/>
        <v>-1.2669193308946518</v>
      </c>
      <c r="S575" s="30">
        <v>32139420</v>
      </c>
      <c r="T575" s="30">
        <v>8216280</v>
      </c>
      <c r="U575" s="23">
        <f t="shared" si="179"/>
        <v>12.9122910022176</v>
      </c>
      <c r="V575" s="94">
        <v>34586080</v>
      </c>
      <c r="W575" s="24">
        <v>7.6126451566332065</v>
      </c>
      <c r="X575" s="30">
        <v>37959977.005977593</v>
      </c>
      <c r="Y575" s="24">
        <v>9.7550719999999842</v>
      </c>
      <c r="Z575" s="30">
        <v>41579914.43522279</v>
      </c>
      <c r="AA575" s="24">
        <f t="shared" si="180"/>
        <v>9.5361950000000206</v>
      </c>
      <c r="AB575" s="64">
        <f t="shared" si="202"/>
        <v>45462397.36569728</v>
      </c>
      <c r="AC575" s="23">
        <f t="shared" si="181"/>
        <v>9.3373999999999882</v>
      </c>
    </row>
    <row r="576" spans="1:29">
      <c r="A576" s="25"/>
      <c r="B576" s="25"/>
      <c r="C576" s="25"/>
      <c r="D576" s="25"/>
      <c r="E576" s="25"/>
      <c r="F576" s="28" t="s">
        <v>802</v>
      </c>
      <c r="G576" s="29">
        <v>220</v>
      </c>
      <c r="H576" s="31">
        <v>0</v>
      </c>
      <c r="I576" s="30">
        <v>3221</v>
      </c>
      <c r="J576" s="30">
        <v>1950</v>
      </c>
      <c r="K576" s="30">
        <v>4505</v>
      </c>
      <c r="L576" s="22">
        <f t="shared" si="188"/>
        <v>39.863396460726477</v>
      </c>
      <c r="M576" s="30">
        <v>3100</v>
      </c>
      <c r="N576" s="30">
        <v>6150</v>
      </c>
      <c r="O576" s="22">
        <f t="shared" si="177"/>
        <v>36.51498335183129</v>
      </c>
      <c r="P576" s="30">
        <v>4800</v>
      </c>
      <c r="Q576" s="30">
        <v>5642</v>
      </c>
      <c r="R576" s="22">
        <f t="shared" si="178"/>
        <v>-8.2601626016260212</v>
      </c>
      <c r="S576" s="31">
        <v>0</v>
      </c>
      <c r="T576" s="30">
        <v>2030</v>
      </c>
      <c r="U576" s="23">
        <f t="shared" si="179"/>
        <v>-100</v>
      </c>
      <c r="V576" s="30">
        <v>0</v>
      </c>
      <c r="W576" s="24" t="s">
        <v>1226</v>
      </c>
      <c r="X576" s="30">
        <v>0</v>
      </c>
      <c r="Y576" s="24" t="s">
        <v>1226</v>
      </c>
      <c r="Z576" s="30">
        <v>0</v>
      </c>
      <c r="AA576" s="24" t="str">
        <f t="shared" si="180"/>
        <v>-</v>
      </c>
      <c r="AB576" s="64">
        <f t="shared" si="202"/>
        <v>0</v>
      </c>
      <c r="AC576" s="23" t="str">
        <f t="shared" si="181"/>
        <v>-</v>
      </c>
    </row>
    <row r="577" spans="1:29">
      <c r="A577" s="25"/>
      <c r="B577" s="25"/>
      <c r="C577" s="25"/>
      <c r="D577" s="25"/>
      <c r="E577" s="25"/>
      <c r="F577" s="28" t="s">
        <v>803</v>
      </c>
      <c r="G577" s="96">
        <v>171</v>
      </c>
      <c r="H577" s="30">
        <v>1971000</v>
      </c>
      <c r="I577" s="30">
        <v>1084526</v>
      </c>
      <c r="J577" s="30">
        <v>4000</v>
      </c>
      <c r="K577" s="30">
        <v>1138</v>
      </c>
      <c r="L577" s="22">
        <f t="shared" si="188"/>
        <v>-99.895069366709507</v>
      </c>
      <c r="M577" s="30">
        <v>2453</v>
      </c>
      <c r="N577" s="31">
        <v>0</v>
      </c>
      <c r="O577" s="22">
        <f t="shared" si="177"/>
        <v>-100</v>
      </c>
      <c r="P577" s="30">
        <v>4000</v>
      </c>
      <c r="Q577" s="31">
        <v>22</v>
      </c>
      <c r="R577" s="22" t="str">
        <f t="shared" si="178"/>
        <v>-</v>
      </c>
      <c r="S577" s="30">
        <v>4000</v>
      </c>
      <c r="T577" s="31">
        <v>0</v>
      </c>
      <c r="U577" s="23">
        <f t="shared" si="179"/>
        <v>18081.81818181818</v>
      </c>
      <c r="V577" s="94">
        <v>10000</v>
      </c>
      <c r="W577" s="24">
        <v>150</v>
      </c>
      <c r="X577" s="30">
        <v>10975.507199999998</v>
      </c>
      <c r="Y577" s="24">
        <v>9.7550719999999842</v>
      </c>
      <c r="Z577" s="30">
        <v>12022.15296883104</v>
      </c>
      <c r="AA577" s="24">
        <f t="shared" si="180"/>
        <v>9.5361950000000206</v>
      </c>
      <c r="AB577" s="64">
        <f t="shared" si="202"/>
        <v>13144.709480142668</v>
      </c>
      <c r="AC577" s="23">
        <f t="shared" si="181"/>
        <v>9.3373999999999882</v>
      </c>
    </row>
    <row r="578" spans="1:29">
      <c r="A578" s="25"/>
      <c r="B578" s="25"/>
      <c r="C578" s="25"/>
      <c r="D578" s="25"/>
      <c r="E578" s="25"/>
      <c r="F578" s="28" t="s">
        <v>803</v>
      </c>
      <c r="G578" s="29">
        <v>220</v>
      </c>
      <c r="H578" s="31">
        <v>0</v>
      </c>
      <c r="I578" s="30">
        <v>5780207</v>
      </c>
      <c r="J578" s="30">
        <v>2153330</v>
      </c>
      <c r="K578" s="30">
        <v>786739</v>
      </c>
      <c r="L578" s="22">
        <f t="shared" si="188"/>
        <v>-86.389086065602839</v>
      </c>
      <c r="M578" s="30">
        <v>60000</v>
      </c>
      <c r="N578" s="30">
        <v>28654</v>
      </c>
      <c r="O578" s="22">
        <f t="shared" si="177"/>
        <v>-96.35787726298048</v>
      </c>
      <c r="P578" s="30">
        <v>31200</v>
      </c>
      <c r="Q578" s="30">
        <v>7997</v>
      </c>
      <c r="R578" s="22">
        <f t="shared" si="178"/>
        <v>-72.091156557548686</v>
      </c>
      <c r="S578" s="30">
        <v>10800</v>
      </c>
      <c r="T578" s="30">
        <v>11400</v>
      </c>
      <c r="U578" s="23">
        <f t="shared" si="179"/>
        <v>35.050643991496827</v>
      </c>
      <c r="V578" s="94">
        <v>31200</v>
      </c>
      <c r="W578" s="24">
        <v>188.88888888888886</v>
      </c>
      <c r="X578" s="30">
        <v>34243.582463999999</v>
      </c>
      <c r="Y578" s="24">
        <v>9.7550719999999842</v>
      </c>
      <c r="Z578" s="30">
        <v>37509.11726275285</v>
      </c>
      <c r="AA578" s="24">
        <f t="shared" si="180"/>
        <v>9.5361950000000206</v>
      </c>
      <c r="AB578" s="64">
        <f t="shared" si="202"/>
        <v>41011.493578045127</v>
      </c>
      <c r="AC578" s="23">
        <f t="shared" si="181"/>
        <v>9.3373999999999882</v>
      </c>
    </row>
    <row r="579" spans="1:29">
      <c r="A579" s="25"/>
      <c r="B579" s="25"/>
      <c r="C579" s="25"/>
      <c r="D579" s="25"/>
      <c r="E579" s="25"/>
      <c r="F579" s="28" t="s">
        <v>804</v>
      </c>
      <c r="G579" s="29">
        <v>120</v>
      </c>
      <c r="H579" s="31">
        <v>0</v>
      </c>
      <c r="I579" s="30">
        <v>14208</v>
      </c>
      <c r="J579" s="31">
        <v>0</v>
      </c>
      <c r="K579" s="30">
        <v>7268</v>
      </c>
      <c r="L579" s="22">
        <f t="shared" si="188"/>
        <v>-48.84572072072072</v>
      </c>
      <c r="M579" s="30">
        <v>13187</v>
      </c>
      <c r="N579" s="30">
        <v>1420</v>
      </c>
      <c r="O579" s="22">
        <f t="shared" si="177"/>
        <v>-80.462300495321955</v>
      </c>
      <c r="P579" s="30">
        <v>2322</v>
      </c>
      <c r="Q579" s="31">
        <v>0</v>
      </c>
      <c r="R579" s="22">
        <f t="shared" si="178"/>
        <v>-100</v>
      </c>
      <c r="S579" s="31">
        <v>300</v>
      </c>
      <c r="T579" s="31">
        <v>90</v>
      </c>
      <c r="U579" s="23" t="str">
        <f t="shared" si="179"/>
        <v>-</v>
      </c>
      <c r="V579" s="94">
        <v>300</v>
      </c>
      <c r="W579" s="24">
        <v>0</v>
      </c>
      <c r="X579" s="30">
        <v>329.26521600000001</v>
      </c>
      <c r="Y579" s="24">
        <v>9.7550720000000126</v>
      </c>
      <c r="Z579" s="30">
        <v>360.66458906493125</v>
      </c>
      <c r="AA579" s="24">
        <f t="shared" si="180"/>
        <v>9.5361950000000064</v>
      </c>
      <c r="AB579" s="64">
        <f t="shared" si="202"/>
        <v>394.34128440428009</v>
      </c>
      <c r="AC579" s="23">
        <f t="shared" si="181"/>
        <v>9.3373999999999882</v>
      </c>
    </row>
    <row r="580" spans="1:29">
      <c r="A580" s="25"/>
      <c r="B580" s="25"/>
      <c r="C580" s="25"/>
      <c r="D580" s="25"/>
      <c r="E580" s="25"/>
      <c r="F580" s="28" t="s">
        <v>805</v>
      </c>
      <c r="G580" s="29">
        <v>120</v>
      </c>
      <c r="H580" s="31">
        <v>0</v>
      </c>
      <c r="I580" s="30">
        <v>40204</v>
      </c>
      <c r="J580" s="31">
        <v>0</v>
      </c>
      <c r="K580" s="30">
        <v>44817</v>
      </c>
      <c r="L580" s="22">
        <f t="shared" si="188"/>
        <v>11.473982688289723</v>
      </c>
      <c r="M580" s="30">
        <v>28642</v>
      </c>
      <c r="N580" s="30">
        <v>70462</v>
      </c>
      <c r="O580" s="22">
        <f t="shared" si="177"/>
        <v>57.221590021643578</v>
      </c>
      <c r="P580" s="30">
        <v>84991</v>
      </c>
      <c r="Q580" s="30">
        <v>15312</v>
      </c>
      <c r="R580" s="22">
        <f t="shared" si="178"/>
        <v>-78.269137975078763</v>
      </c>
      <c r="S580" s="30">
        <v>22924</v>
      </c>
      <c r="T580" s="30">
        <v>2250</v>
      </c>
      <c r="U580" s="23">
        <f t="shared" si="179"/>
        <v>49.71264367816093</v>
      </c>
      <c r="V580" s="94">
        <v>22924</v>
      </c>
      <c r="W580" s="24">
        <v>0</v>
      </c>
      <c r="X580" s="30">
        <v>25160.252705279996</v>
      </c>
      <c r="Y580" s="24">
        <v>9.7550719999999842</v>
      </c>
      <c r="Z580" s="30">
        <v>27559.583465748277</v>
      </c>
      <c r="AA580" s="24">
        <f t="shared" si="180"/>
        <v>9.5361950000000206</v>
      </c>
      <c r="AB580" s="64">
        <f t="shared" si="202"/>
        <v>30132.932012279052</v>
      </c>
      <c r="AC580" s="23">
        <f t="shared" si="181"/>
        <v>9.3373999999999882</v>
      </c>
    </row>
    <row r="581" spans="1:29">
      <c r="A581" s="25"/>
      <c r="B581" s="25"/>
      <c r="C581" s="25"/>
      <c r="D581" s="25"/>
      <c r="E581" s="25"/>
      <c r="F581" s="28" t="s">
        <v>806</v>
      </c>
      <c r="G581" s="29">
        <v>100</v>
      </c>
      <c r="H581" s="31"/>
      <c r="I581" s="31"/>
      <c r="J581" s="31"/>
      <c r="K581" s="31"/>
      <c r="L581" s="22" t="str">
        <f t="shared" si="188"/>
        <v>-</v>
      </c>
      <c r="M581" s="31"/>
      <c r="N581" s="31"/>
      <c r="O581" s="22" t="str">
        <f t="shared" si="177"/>
        <v>-</v>
      </c>
      <c r="P581" s="31">
        <v>0</v>
      </c>
      <c r="Q581" s="31">
        <v>219</v>
      </c>
      <c r="R581" s="22" t="str">
        <f t="shared" si="178"/>
        <v>-</v>
      </c>
      <c r="S581" s="31">
        <v>0</v>
      </c>
      <c r="T581" s="31">
        <v>200</v>
      </c>
      <c r="U581" s="23">
        <f t="shared" si="179"/>
        <v>-100</v>
      </c>
      <c r="V581" s="30">
        <v>0</v>
      </c>
      <c r="W581" s="24" t="s">
        <v>1226</v>
      </c>
      <c r="X581" s="30">
        <v>0</v>
      </c>
      <c r="Y581" s="24" t="s">
        <v>1226</v>
      </c>
      <c r="Z581" s="30">
        <v>0</v>
      </c>
      <c r="AA581" s="24" t="str">
        <f t="shared" si="180"/>
        <v>-</v>
      </c>
      <c r="AB581" s="64">
        <f t="shared" si="202"/>
        <v>0</v>
      </c>
      <c r="AC581" s="23" t="str">
        <f t="shared" si="181"/>
        <v>-</v>
      </c>
    </row>
    <row r="582" spans="1:29">
      <c r="A582" s="25"/>
      <c r="B582" s="25"/>
      <c r="C582" s="25"/>
      <c r="D582" s="25"/>
      <c r="E582" s="26" t="s">
        <v>294</v>
      </c>
      <c r="F582" s="28"/>
      <c r="G582" s="32" t="s">
        <v>355</v>
      </c>
      <c r="H582" s="20">
        <f t="shared" ref="H582:AB582" si="207">H583</f>
        <v>0</v>
      </c>
      <c r="I582" s="20">
        <f t="shared" si="207"/>
        <v>0</v>
      </c>
      <c r="J582" s="20">
        <f t="shared" si="207"/>
        <v>0</v>
      </c>
      <c r="K582" s="20">
        <f t="shared" si="207"/>
        <v>0</v>
      </c>
      <c r="L582" s="22" t="str">
        <f t="shared" si="188"/>
        <v>-</v>
      </c>
      <c r="M582" s="20">
        <f t="shared" si="207"/>
        <v>0</v>
      </c>
      <c r="N582" s="20">
        <f t="shared" si="207"/>
        <v>0</v>
      </c>
      <c r="O582" s="22" t="str">
        <f t="shared" si="177"/>
        <v>-</v>
      </c>
      <c r="P582" s="20">
        <f t="shared" si="207"/>
        <v>0</v>
      </c>
      <c r="Q582" s="20">
        <f t="shared" si="207"/>
        <v>124</v>
      </c>
      <c r="R582" s="22" t="str">
        <f t="shared" si="178"/>
        <v>-</v>
      </c>
      <c r="S582" s="20">
        <f t="shared" si="207"/>
        <v>0</v>
      </c>
      <c r="T582" s="20">
        <f t="shared" si="207"/>
        <v>0</v>
      </c>
      <c r="U582" s="23">
        <f t="shared" si="179"/>
        <v>-100</v>
      </c>
      <c r="V582" s="79">
        <v>0</v>
      </c>
      <c r="W582" s="80" t="s">
        <v>1226</v>
      </c>
      <c r="X582" s="79">
        <v>0</v>
      </c>
      <c r="Y582" s="80" t="s">
        <v>1226</v>
      </c>
      <c r="Z582" s="79">
        <v>0</v>
      </c>
      <c r="AA582" s="24" t="str">
        <f t="shared" si="180"/>
        <v>-</v>
      </c>
      <c r="AB582" s="63">
        <f t="shared" si="207"/>
        <v>0</v>
      </c>
      <c r="AC582" s="23" t="str">
        <f t="shared" si="181"/>
        <v>-</v>
      </c>
    </row>
    <row r="583" spans="1:29">
      <c r="A583" s="25"/>
      <c r="B583" s="25"/>
      <c r="C583" s="25"/>
      <c r="D583" s="25"/>
      <c r="E583" s="25"/>
      <c r="F583" s="28" t="s">
        <v>807</v>
      </c>
      <c r="G583" s="29">
        <v>120</v>
      </c>
      <c r="H583" s="31"/>
      <c r="I583" s="31"/>
      <c r="J583" s="31"/>
      <c r="K583" s="31"/>
      <c r="L583" s="22" t="str">
        <f t="shared" si="188"/>
        <v>-</v>
      </c>
      <c r="M583" s="31"/>
      <c r="N583" s="31"/>
      <c r="O583" s="22" t="str">
        <f t="shared" si="177"/>
        <v>-</v>
      </c>
      <c r="P583" s="31">
        <v>0</v>
      </c>
      <c r="Q583" s="31">
        <v>124</v>
      </c>
      <c r="R583" s="22" t="str">
        <f t="shared" si="178"/>
        <v>-</v>
      </c>
      <c r="S583" s="31"/>
      <c r="T583" s="31"/>
      <c r="U583" s="23">
        <f t="shared" si="179"/>
        <v>-100</v>
      </c>
      <c r="V583" s="30">
        <v>0</v>
      </c>
      <c r="W583" s="24" t="s">
        <v>1226</v>
      </c>
      <c r="X583" s="30">
        <v>0</v>
      </c>
      <c r="Y583" s="24" t="s">
        <v>1226</v>
      </c>
      <c r="Z583" s="30">
        <v>0</v>
      </c>
      <c r="AA583" s="24" t="str">
        <f t="shared" si="180"/>
        <v>-</v>
      </c>
      <c r="AB583" s="64">
        <f>Z583*$AB$3*$AB$4</f>
        <v>0</v>
      </c>
      <c r="AC583" s="23" t="str">
        <f t="shared" si="181"/>
        <v>-</v>
      </c>
    </row>
    <row r="584" spans="1:29">
      <c r="A584" s="25"/>
      <c r="B584" s="25"/>
      <c r="C584" s="25"/>
      <c r="D584" s="25"/>
      <c r="E584" s="26" t="s">
        <v>295</v>
      </c>
      <c r="F584" s="28"/>
      <c r="G584" s="32" t="s">
        <v>355</v>
      </c>
      <c r="H584" s="20">
        <f t="shared" ref="H584:AB584" si="208">H585+H586</f>
        <v>100000</v>
      </c>
      <c r="I584" s="20">
        <f t="shared" si="208"/>
        <v>68353</v>
      </c>
      <c r="J584" s="20">
        <f t="shared" si="208"/>
        <v>151518</v>
      </c>
      <c r="K584" s="20">
        <f t="shared" si="208"/>
        <v>79842</v>
      </c>
      <c r="L584" s="22">
        <f t="shared" si="188"/>
        <v>16.808333211417192</v>
      </c>
      <c r="M584" s="20">
        <f t="shared" si="208"/>
        <v>199473</v>
      </c>
      <c r="N584" s="20">
        <f t="shared" si="208"/>
        <v>95801</v>
      </c>
      <c r="O584" s="22">
        <f t="shared" si="177"/>
        <v>19.988226747826971</v>
      </c>
      <c r="P584" s="20">
        <f t="shared" si="208"/>
        <v>135968</v>
      </c>
      <c r="Q584" s="20">
        <f t="shared" si="208"/>
        <v>121994</v>
      </c>
      <c r="R584" s="22">
        <f t="shared" si="178"/>
        <v>27.341050719721082</v>
      </c>
      <c r="S584" s="20">
        <f t="shared" si="208"/>
        <v>155000</v>
      </c>
      <c r="T584" s="20">
        <f t="shared" si="208"/>
        <v>94543</v>
      </c>
      <c r="U584" s="23">
        <f t="shared" si="179"/>
        <v>27.055428955522402</v>
      </c>
      <c r="V584" s="79">
        <v>221000</v>
      </c>
      <c r="W584" s="80">
        <v>42.580645161290306</v>
      </c>
      <c r="X584" s="79">
        <v>242558.70911999996</v>
      </c>
      <c r="Y584" s="80">
        <v>9.7550719999999842</v>
      </c>
      <c r="Z584" s="79">
        <v>265689.58061116596</v>
      </c>
      <c r="AA584" s="24">
        <f t="shared" si="180"/>
        <v>9.5361950000000064</v>
      </c>
      <c r="AB584" s="63">
        <f t="shared" si="208"/>
        <v>290498.07951115299</v>
      </c>
      <c r="AC584" s="23">
        <f t="shared" si="181"/>
        <v>9.3374000000000024</v>
      </c>
    </row>
    <row r="585" spans="1:29">
      <c r="A585" s="25"/>
      <c r="B585" s="25"/>
      <c r="C585" s="25"/>
      <c r="D585" s="25"/>
      <c r="E585" s="25"/>
      <c r="F585" s="28" t="s">
        <v>808</v>
      </c>
      <c r="G585" s="29">
        <v>120</v>
      </c>
      <c r="H585" s="31">
        <v>0</v>
      </c>
      <c r="I585" s="30">
        <v>22089</v>
      </c>
      <c r="J585" s="30">
        <v>51518</v>
      </c>
      <c r="K585" s="30">
        <v>20733</v>
      </c>
      <c r="L585" s="22">
        <f t="shared" si="188"/>
        <v>-6.1388021187016193</v>
      </c>
      <c r="M585" s="30">
        <v>39473</v>
      </c>
      <c r="N585" s="30">
        <v>27659</v>
      </c>
      <c r="O585" s="22">
        <f t="shared" si="177"/>
        <v>33.405681763372399</v>
      </c>
      <c r="P585" s="30">
        <v>5968</v>
      </c>
      <c r="Q585" s="30">
        <v>43150</v>
      </c>
      <c r="R585" s="22">
        <f t="shared" si="178"/>
        <v>56.007086301023179</v>
      </c>
      <c r="S585" s="30">
        <v>25000</v>
      </c>
      <c r="T585" s="30">
        <v>4629</v>
      </c>
      <c r="U585" s="23">
        <f t="shared" si="179"/>
        <v>-42.062572421784473</v>
      </c>
      <c r="V585" s="94">
        <v>21000</v>
      </c>
      <c r="W585" s="24">
        <v>-16</v>
      </c>
      <c r="X585" s="30">
        <v>23048.565119999999</v>
      </c>
      <c r="Y585" s="24">
        <v>9.7550719999999842</v>
      </c>
      <c r="Z585" s="30">
        <v>25246.521234545187</v>
      </c>
      <c r="AA585" s="24">
        <f t="shared" si="180"/>
        <v>9.5361950000000206</v>
      </c>
      <c r="AB585" s="64">
        <f>Z585*$AB$3*$AB$4</f>
        <v>27603.88990829961</v>
      </c>
      <c r="AC585" s="23">
        <f t="shared" si="181"/>
        <v>9.3374000000000024</v>
      </c>
    </row>
    <row r="586" spans="1:29">
      <c r="A586" s="25"/>
      <c r="B586" s="25"/>
      <c r="C586" s="25"/>
      <c r="D586" s="25"/>
      <c r="E586" s="25"/>
      <c r="F586" s="28" t="s">
        <v>808</v>
      </c>
      <c r="G586" s="29">
        <v>220</v>
      </c>
      <c r="H586" s="30">
        <v>100000</v>
      </c>
      <c r="I586" s="30">
        <v>46264</v>
      </c>
      <c r="J586" s="30">
        <v>100000</v>
      </c>
      <c r="K586" s="30">
        <v>59109</v>
      </c>
      <c r="L586" s="22">
        <f t="shared" si="188"/>
        <v>27.764568563029584</v>
      </c>
      <c r="M586" s="30">
        <v>160000</v>
      </c>
      <c r="N586" s="30">
        <v>68142</v>
      </c>
      <c r="O586" s="22">
        <f t="shared" si="177"/>
        <v>15.281936760899356</v>
      </c>
      <c r="P586" s="30">
        <v>130000</v>
      </c>
      <c r="Q586" s="30">
        <v>78844</v>
      </c>
      <c r="R586" s="22">
        <f t="shared" si="178"/>
        <v>15.705438642834096</v>
      </c>
      <c r="S586" s="30">
        <v>130000</v>
      </c>
      <c r="T586" s="30">
        <v>89914</v>
      </c>
      <c r="U586" s="23">
        <f t="shared" si="179"/>
        <v>64.882552889249666</v>
      </c>
      <c r="V586" s="94">
        <v>200000</v>
      </c>
      <c r="W586" s="24">
        <v>53.846153846153868</v>
      </c>
      <c r="X586" s="30">
        <v>219510.14399999997</v>
      </c>
      <c r="Y586" s="24">
        <v>9.7550719999999842</v>
      </c>
      <c r="Z586" s="30">
        <v>240443.0593766208</v>
      </c>
      <c r="AA586" s="24">
        <f t="shared" si="180"/>
        <v>9.5361950000000206</v>
      </c>
      <c r="AB586" s="64">
        <f>Z586*$AB$3*$AB$4</f>
        <v>262894.18960285338</v>
      </c>
      <c r="AC586" s="23">
        <f t="shared" si="181"/>
        <v>9.3373999999999882</v>
      </c>
    </row>
    <row r="587" spans="1:29">
      <c r="A587" s="25"/>
      <c r="B587" s="25"/>
      <c r="C587" s="25"/>
      <c r="D587" s="25"/>
      <c r="E587" s="26" t="s">
        <v>296</v>
      </c>
      <c r="F587" s="28"/>
      <c r="G587" s="32" t="s">
        <v>355</v>
      </c>
      <c r="H587" s="20">
        <f t="shared" ref="H587:AB587" si="209">SUM(H588:H591)</f>
        <v>833000</v>
      </c>
      <c r="I587" s="20">
        <f t="shared" si="209"/>
        <v>1240507</v>
      </c>
      <c r="J587" s="20">
        <f t="shared" si="209"/>
        <v>1012665</v>
      </c>
      <c r="K587" s="20">
        <f t="shared" si="209"/>
        <v>1393304</v>
      </c>
      <c r="L587" s="22">
        <f t="shared" si="188"/>
        <v>12.31730252227517</v>
      </c>
      <c r="M587" s="20">
        <f t="shared" si="209"/>
        <v>2319693</v>
      </c>
      <c r="N587" s="20">
        <f t="shared" si="209"/>
        <v>1556234</v>
      </c>
      <c r="O587" s="22">
        <f t="shared" si="177"/>
        <v>11.693786854842884</v>
      </c>
      <c r="P587" s="20">
        <f t="shared" si="209"/>
        <v>2400000</v>
      </c>
      <c r="Q587" s="20">
        <f t="shared" si="209"/>
        <v>1699699</v>
      </c>
      <c r="R587" s="22">
        <f t="shared" si="178"/>
        <v>9.2187293170564288</v>
      </c>
      <c r="S587" s="20">
        <f t="shared" si="209"/>
        <v>1858000</v>
      </c>
      <c r="T587" s="20">
        <f t="shared" si="209"/>
        <v>384416</v>
      </c>
      <c r="U587" s="23">
        <f t="shared" si="179"/>
        <v>9.3134725619065506</v>
      </c>
      <c r="V587" s="79">
        <v>2906332</v>
      </c>
      <c r="W587" s="80">
        <v>56.422604951560828</v>
      </c>
      <c r="X587" s="79">
        <v>3189846.7791590402</v>
      </c>
      <c r="Y587" s="80">
        <v>9.7550720000000126</v>
      </c>
      <c r="Z587" s="79">
        <v>3494036.7882208657</v>
      </c>
      <c r="AA587" s="24">
        <f t="shared" si="180"/>
        <v>9.5361950000000064</v>
      </c>
      <c r="AB587" s="63">
        <f t="shared" si="209"/>
        <v>3820288.9792842008</v>
      </c>
      <c r="AC587" s="23">
        <f t="shared" si="181"/>
        <v>9.3374000000000024</v>
      </c>
    </row>
    <row r="588" spans="1:29">
      <c r="A588" s="25"/>
      <c r="B588" s="25"/>
      <c r="C588" s="25"/>
      <c r="D588" s="25"/>
      <c r="E588" s="25"/>
      <c r="F588" s="28" t="s">
        <v>809</v>
      </c>
      <c r="G588" s="96">
        <v>171</v>
      </c>
      <c r="H588" s="31"/>
      <c r="I588" s="31"/>
      <c r="J588" s="31"/>
      <c r="K588" s="31"/>
      <c r="L588" s="22" t="str">
        <f t="shared" si="188"/>
        <v>-</v>
      </c>
      <c r="M588" s="31"/>
      <c r="N588" s="31"/>
      <c r="O588" s="22" t="str">
        <f t="shared" si="177"/>
        <v>-</v>
      </c>
      <c r="P588" s="31"/>
      <c r="Q588" s="31"/>
      <c r="R588" s="22" t="str">
        <f t="shared" si="178"/>
        <v>-</v>
      </c>
      <c r="S588" s="30">
        <v>800000</v>
      </c>
      <c r="T588" s="30">
        <v>66876</v>
      </c>
      <c r="U588" s="23" t="str">
        <f t="shared" si="179"/>
        <v>-</v>
      </c>
      <c r="V588" s="94">
        <v>1200000</v>
      </c>
      <c r="W588" s="24">
        <v>50</v>
      </c>
      <c r="X588" s="30">
        <v>1317060.8640000001</v>
      </c>
      <c r="Y588" s="24">
        <v>9.7550720000000126</v>
      </c>
      <c r="Z588" s="30">
        <v>1442658.3562597251</v>
      </c>
      <c r="AA588" s="24">
        <f t="shared" si="180"/>
        <v>9.5361950000000206</v>
      </c>
      <c r="AB588" s="64">
        <f>Z588*$AB$3*$AB$4</f>
        <v>1577365.1376171205</v>
      </c>
      <c r="AC588" s="23">
        <f t="shared" si="181"/>
        <v>9.3373999999999882</v>
      </c>
    </row>
    <row r="589" spans="1:29">
      <c r="A589" s="25"/>
      <c r="B589" s="25"/>
      <c r="C589" s="25"/>
      <c r="D589" s="25"/>
      <c r="E589" s="25"/>
      <c r="F589" s="28" t="s">
        <v>810</v>
      </c>
      <c r="G589" s="29">
        <v>120</v>
      </c>
      <c r="H589" s="30">
        <v>380000</v>
      </c>
      <c r="I589" s="30">
        <v>878213</v>
      </c>
      <c r="J589" s="30">
        <v>480000</v>
      </c>
      <c r="K589" s="30">
        <v>870407</v>
      </c>
      <c r="L589" s="22">
        <f t="shared" si="188"/>
        <v>-0.88885042694654715</v>
      </c>
      <c r="M589" s="30">
        <v>1527693</v>
      </c>
      <c r="N589" s="30">
        <v>1158382</v>
      </c>
      <c r="O589" s="22">
        <f t="shared" si="177"/>
        <v>33.085096971876396</v>
      </c>
      <c r="P589" s="30">
        <v>1408000</v>
      </c>
      <c r="Q589" s="30">
        <v>902817</v>
      </c>
      <c r="R589" s="22">
        <f t="shared" si="178"/>
        <v>-22.062238536165097</v>
      </c>
      <c r="S589" s="31"/>
      <c r="T589" s="31"/>
      <c r="U589" s="23">
        <f t="shared" si="179"/>
        <v>-100</v>
      </c>
      <c r="V589" s="30">
        <v>0</v>
      </c>
      <c r="W589" s="24" t="s">
        <v>1226</v>
      </c>
      <c r="X589" s="30">
        <v>0</v>
      </c>
      <c r="Y589" s="24" t="s">
        <v>1226</v>
      </c>
      <c r="Z589" s="30">
        <v>0</v>
      </c>
      <c r="AA589" s="24" t="str">
        <f t="shared" si="180"/>
        <v>-</v>
      </c>
      <c r="AB589" s="64">
        <f>Z589*$AB$3*$AB$4</f>
        <v>0</v>
      </c>
      <c r="AC589" s="23" t="str">
        <f t="shared" si="181"/>
        <v>-</v>
      </c>
    </row>
    <row r="590" spans="1:29">
      <c r="A590" s="25"/>
      <c r="B590" s="25"/>
      <c r="C590" s="25"/>
      <c r="D590" s="25"/>
      <c r="E590" s="25"/>
      <c r="F590" s="28" t="s">
        <v>811</v>
      </c>
      <c r="G590" s="29">
        <v>120</v>
      </c>
      <c r="H590" s="30">
        <v>110000</v>
      </c>
      <c r="I590" s="30">
        <v>40048</v>
      </c>
      <c r="J590" s="30">
        <v>80000</v>
      </c>
      <c r="K590" s="30">
        <v>41398</v>
      </c>
      <c r="L590" s="22">
        <f t="shared" si="188"/>
        <v>3.3709548541749825</v>
      </c>
      <c r="M590" s="30">
        <v>80000</v>
      </c>
      <c r="N590" s="30">
        <v>33101</v>
      </c>
      <c r="O590" s="22">
        <f t="shared" si="177"/>
        <v>-20.042031015991114</v>
      </c>
      <c r="P590" s="30">
        <v>80000</v>
      </c>
      <c r="Q590" s="30">
        <v>50550</v>
      </c>
      <c r="R590" s="22">
        <f t="shared" si="178"/>
        <v>52.71441950394248</v>
      </c>
      <c r="S590" s="30">
        <v>58000</v>
      </c>
      <c r="T590" s="30">
        <v>22356</v>
      </c>
      <c r="U590" s="23">
        <f t="shared" si="179"/>
        <v>14.737883283877352</v>
      </c>
      <c r="V590" s="94">
        <v>80000</v>
      </c>
      <c r="W590" s="24">
        <v>37.931034482758633</v>
      </c>
      <c r="X590" s="30">
        <v>87804.057599999986</v>
      </c>
      <c r="Y590" s="24">
        <v>9.7550719999999842</v>
      </c>
      <c r="Z590" s="30">
        <v>96177.223750648322</v>
      </c>
      <c r="AA590" s="24">
        <f t="shared" si="180"/>
        <v>9.5361950000000206</v>
      </c>
      <c r="AB590" s="64">
        <f>Z590*$AB$3*$AB$4</f>
        <v>105157.67584114135</v>
      </c>
      <c r="AC590" s="23">
        <f t="shared" si="181"/>
        <v>9.3373999999999882</v>
      </c>
    </row>
    <row r="591" spans="1:29">
      <c r="A591" s="25"/>
      <c r="B591" s="25"/>
      <c r="C591" s="25"/>
      <c r="D591" s="25"/>
      <c r="E591" s="25"/>
      <c r="F591" s="28" t="s">
        <v>812</v>
      </c>
      <c r="G591" s="29">
        <v>220</v>
      </c>
      <c r="H591" s="30">
        <v>343000</v>
      </c>
      <c r="I591" s="30">
        <v>322246</v>
      </c>
      <c r="J591" s="30">
        <v>452665</v>
      </c>
      <c r="K591" s="30">
        <v>481499</v>
      </c>
      <c r="L591" s="22">
        <f t="shared" si="188"/>
        <v>49.419697994699703</v>
      </c>
      <c r="M591" s="30">
        <v>712000</v>
      </c>
      <c r="N591" s="30">
        <v>364751</v>
      </c>
      <c r="O591" s="22">
        <f t="shared" si="177"/>
        <v>-24.246779328721345</v>
      </c>
      <c r="P591" s="30">
        <v>912000</v>
      </c>
      <c r="Q591" s="30">
        <v>746332</v>
      </c>
      <c r="R591" s="22">
        <f t="shared" si="178"/>
        <v>104.61410660971455</v>
      </c>
      <c r="S591" s="30">
        <v>1000000</v>
      </c>
      <c r="T591" s="30">
        <v>295184</v>
      </c>
      <c r="U591" s="23">
        <f t="shared" si="179"/>
        <v>33.988627045336386</v>
      </c>
      <c r="V591" s="94">
        <v>1626332</v>
      </c>
      <c r="W591" s="24">
        <v>62.633200000000016</v>
      </c>
      <c r="X591" s="30">
        <v>1784981.85755904</v>
      </c>
      <c r="Y591" s="24">
        <v>9.7550719999999842</v>
      </c>
      <c r="Z591" s="30">
        <v>1955201.2082104925</v>
      </c>
      <c r="AA591" s="24">
        <f t="shared" si="180"/>
        <v>9.5361950000000206</v>
      </c>
      <c r="AB591" s="64">
        <f>Z591*$AB$3*$AB$4</f>
        <v>2137766.1658259388</v>
      </c>
      <c r="AC591" s="23">
        <f t="shared" si="181"/>
        <v>9.3373999999999882</v>
      </c>
    </row>
    <row r="592" spans="1:29">
      <c r="A592" s="25"/>
      <c r="B592" s="25"/>
      <c r="C592" s="25"/>
      <c r="D592" s="25"/>
      <c r="E592" s="26" t="s">
        <v>297</v>
      </c>
      <c r="F592" s="28"/>
      <c r="G592" s="32" t="s">
        <v>355</v>
      </c>
      <c r="H592" s="20">
        <f t="shared" ref="H592:AB592" si="210">H593+H594</f>
        <v>408000</v>
      </c>
      <c r="I592" s="20">
        <f t="shared" si="210"/>
        <v>68804</v>
      </c>
      <c r="J592" s="20">
        <f t="shared" si="210"/>
        <v>64428</v>
      </c>
      <c r="K592" s="20">
        <f t="shared" si="210"/>
        <v>23499</v>
      </c>
      <c r="L592" s="22">
        <f t="shared" si="188"/>
        <v>-65.846462414975875</v>
      </c>
      <c r="M592" s="20">
        <f t="shared" si="210"/>
        <v>30000</v>
      </c>
      <c r="N592" s="20">
        <f t="shared" si="210"/>
        <v>7861</v>
      </c>
      <c r="O592" s="22">
        <f t="shared" si="177"/>
        <v>-66.547512660113199</v>
      </c>
      <c r="P592" s="20">
        <f t="shared" si="210"/>
        <v>6240</v>
      </c>
      <c r="Q592" s="20">
        <f t="shared" si="210"/>
        <v>4414</v>
      </c>
      <c r="R592" s="22">
        <f t="shared" si="178"/>
        <v>-43.849383030148836</v>
      </c>
      <c r="S592" s="20">
        <f t="shared" si="210"/>
        <v>4980</v>
      </c>
      <c r="T592" s="20">
        <f t="shared" si="210"/>
        <v>1096</v>
      </c>
      <c r="U592" s="23">
        <f t="shared" si="179"/>
        <v>12.822836429542363</v>
      </c>
      <c r="V592" s="79">
        <v>4980</v>
      </c>
      <c r="W592" s="80">
        <v>0</v>
      </c>
      <c r="X592" s="79">
        <v>5465.8025855999995</v>
      </c>
      <c r="Y592" s="80">
        <v>9.7550719999999842</v>
      </c>
      <c r="Z592" s="79">
        <v>5987.032178477858</v>
      </c>
      <c r="AA592" s="24">
        <f t="shared" si="180"/>
        <v>9.5361950000000064</v>
      </c>
      <c r="AB592" s="63">
        <f t="shared" si="210"/>
        <v>6546.0653211110493</v>
      </c>
      <c r="AC592" s="23">
        <f t="shared" si="181"/>
        <v>9.3374000000000024</v>
      </c>
    </row>
    <row r="593" spans="1:29">
      <c r="A593" s="25"/>
      <c r="B593" s="25"/>
      <c r="C593" s="25"/>
      <c r="D593" s="25"/>
      <c r="E593" s="25"/>
      <c r="F593" s="28" t="s">
        <v>813</v>
      </c>
      <c r="G593" s="29">
        <v>120</v>
      </c>
      <c r="H593" s="30">
        <v>408000</v>
      </c>
      <c r="I593" s="30">
        <v>68804</v>
      </c>
      <c r="J593" s="31"/>
      <c r="K593" s="31"/>
      <c r="L593" s="22">
        <f t="shared" si="188"/>
        <v>-100</v>
      </c>
      <c r="M593" s="31">
        <v>0</v>
      </c>
      <c r="N593" s="31"/>
      <c r="O593" s="22" t="str">
        <f t="shared" si="177"/>
        <v>-</v>
      </c>
      <c r="P593" s="31"/>
      <c r="Q593" s="31"/>
      <c r="R593" s="22" t="str">
        <f t="shared" si="178"/>
        <v>-</v>
      </c>
      <c r="S593" s="31"/>
      <c r="T593" s="31"/>
      <c r="U593" s="23" t="str">
        <f t="shared" si="179"/>
        <v>-</v>
      </c>
      <c r="V593" s="30">
        <v>0</v>
      </c>
      <c r="W593" s="24" t="s">
        <v>1226</v>
      </c>
      <c r="X593" s="30">
        <v>0</v>
      </c>
      <c r="Y593" s="24" t="s">
        <v>1226</v>
      </c>
      <c r="Z593" s="30">
        <v>0</v>
      </c>
      <c r="AA593" s="24" t="str">
        <f t="shared" si="180"/>
        <v>-</v>
      </c>
      <c r="AB593" s="64">
        <f>Z593*$AB$3*$AB$4</f>
        <v>0</v>
      </c>
      <c r="AC593" s="23" t="str">
        <f t="shared" si="181"/>
        <v>-</v>
      </c>
    </row>
    <row r="594" spans="1:29">
      <c r="A594" s="25"/>
      <c r="B594" s="25"/>
      <c r="C594" s="25"/>
      <c r="D594" s="25"/>
      <c r="E594" s="25"/>
      <c r="F594" s="28" t="s">
        <v>813</v>
      </c>
      <c r="G594" s="29">
        <v>220</v>
      </c>
      <c r="H594" s="31"/>
      <c r="I594" s="31"/>
      <c r="J594" s="30">
        <v>64428</v>
      </c>
      <c r="K594" s="30">
        <v>23499</v>
      </c>
      <c r="L594" s="22" t="str">
        <f t="shared" si="188"/>
        <v>-</v>
      </c>
      <c r="M594" s="30">
        <v>30000</v>
      </c>
      <c r="N594" s="30">
        <v>7861</v>
      </c>
      <c r="O594" s="22">
        <f t="shared" si="177"/>
        <v>-66.547512660113199</v>
      </c>
      <c r="P594" s="30">
        <v>6240</v>
      </c>
      <c r="Q594" s="30">
        <v>4414</v>
      </c>
      <c r="R594" s="22">
        <f t="shared" si="178"/>
        <v>-43.849383030148836</v>
      </c>
      <c r="S594" s="30">
        <v>4980</v>
      </c>
      <c r="T594" s="30">
        <v>1096</v>
      </c>
      <c r="U594" s="23">
        <f t="shared" si="179"/>
        <v>12.822836429542363</v>
      </c>
      <c r="V594" s="94">
        <v>4980</v>
      </c>
      <c r="W594" s="24">
        <v>0</v>
      </c>
      <c r="X594" s="30">
        <v>5465.8025855999995</v>
      </c>
      <c r="Y594" s="24">
        <v>9.7550719999999842</v>
      </c>
      <c r="Z594" s="30">
        <v>5987.032178477858</v>
      </c>
      <c r="AA594" s="24">
        <f t="shared" si="180"/>
        <v>9.5361950000000064</v>
      </c>
      <c r="AB594" s="64">
        <f>Z594*$AB$3*$AB$4</f>
        <v>6546.0653211110493</v>
      </c>
      <c r="AC594" s="23">
        <f t="shared" si="181"/>
        <v>9.3374000000000024</v>
      </c>
    </row>
    <row r="595" spans="1:29">
      <c r="A595" s="25"/>
      <c r="B595" s="25"/>
      <c r="C595" s="25"/>
      <c r="D595" s="25"/>
      <c r="E595" s="26" t="s">
        <v>300</v>
      </c>
      <c r="F595" s="28"/>
      <c r="G595" s="32" t="s">
        <v>355</v>
      </c>
      <c r="H595" s="20">
        <f t="shared" ref="H595:AB595" si="211">SUM(H596:H607)</f>
        <v>99220953</v>
      </c>
      <c r="I595" s="20">
        <f t="shared" si="211"/>
        <v>98517910</v>
      </c>
      <c r="J595" s="20">
        <f t="shared" si="211"/>
        <v>127493082</v>
      </c>
      <c r="K595" s="20">
        <f t="shared" si="211"/>
        <v>121828401</v>
      </c>
      <c r="L595" s="22">
        <f t="shared" si="188"/>
        <v>23.661170847006403</v>
      </c>
      <c r="M595" s="20">
        <f t="shared" si="211"/>
        <v>163472058</v>
      </c>
      <c r="N595" s="20">
        <f t="shared" si="211"/>
        <v>157569550</v>
      </c>
      <c r="O595" s="22">
        <f t="shared" si="177"/>
        <v>29.337288109034603</v>
      </c>
      <c r="P595" s="20">
        <f t="shared" si="211"/>
        <v>200169000</v>
      </c>
      <c r="Q595" s="20">
        <f t="shared" si="211"/>
        <v>164480938</v>
      </c>
      <c r="R595" s="22">
        <f t="shared" si="178"/>
        <v>4.3862459466311918</v>
      </c>
      <c r="S595" s="20">
        <f t="shared" si="211"/>
        <v>189348631</v>
      </c>
      <c r="T595" s="20">
        <f t="shared" si="211"/>
        <v>56110310</v>
      </c>
      <c r="U595" s="23">
        <f t="shared" si="179"/>
        <v>15.118890554965091</v>
      </c>
      <c r="V595" s="79">
        <v>185252000</v>
      </c>
      <c r="W595" s="80">
        <v>-2.163538747739878</v>
      </c>
      <c r="X595" s="79">
        <v>203323465.98143995</v>
      </c>
      <c r="Y595" s="80">
        <v>9.75507199999997</v>
      </c>
      <c r="Z595" s="79">
        <v>222712788.17818877</v>
      </c>
      <c r="AA595" s="24">
        <f t="shared" si="180"/>
        <v>9.5361950000000206</v>
      </c>
      <c r="AB595" s="63">
        <f t="shared" si="211"/>
        <v>243508372.06153899</v>
      </c>
      <c r="AC595" s="23">
        <f t="shared" si="181"/>
        <v>9.3374000000000024</v>
      </c>
    </row>
    <row r="596" spans="1:29">
      <c r="A596" s="25"/>
      <c r="B596" s="25"/>
      <c r="C596" s="25"/>
      <c r="D596" s="25"/>
      <c r="E596" s="25"/>
      <c r="F596" s="28" t="s">
        <v>814</v>
      </c>
      <c r="G596" s="29">
        <v>220</v>
      </c>
      <c r="H596" s="30">
        <v>26820170</v>
      </c>
      <c r="I596" s="30">
        <v>26820297</v>
      </c>
      <c r="J596" s="30">
        <v>27656000</v>
      </c>
      <c r="K596" s="30">
        <v>27923163</v>
      </c>
      <c r="L596" s="22">
        <f t="shared" si="188"/>
        <v>4.1120573720716038</v>
      </c>
      <c r="M596" s="30">
        <v>27177000</v>
      </c>
      <c r="N596" s="30">
        <v>30560052</v>
      </c>
      <c r="O596" s="22">
        <f t="shared" si="177"/>
        <v>9.4433750216621206</v>
      </c>
      <c r="P596" s="30">
        <v>30459000</v>
      </c>
      <c r="Q596" s="30">
        <v>43351379</v>
      </c>
      <c r="R596" s="22">
        <f t="shared" si="178"/>
        <v>41.856365296760629</v>
      </c>
      <c r="S596" s="30">
        <v>45375000</v>
      </c>
      <c r="T596" s="30">
        <v>12842533</v>
      </c>
      <c r="U596" s="23">
        <f t="shared" si="179"/>
        <v>4.6679507011760677</v>
      </c>
      <c r="V596" s="94">
        <v>44220000</v>
      </c>
      <c r="W596" s="24">
        <v>-2.5454545454545467</v>
      </c>
      <c r="X596" s="30">
        <v>48533692.838399991</v>
      </c>
      <c r="Y596" s="24">
        <v>9.7550719999999842</v>
      </c>
      <c r="Z596" s="30">
        <v>53161960.42817086</v>
      </c>
      <c r="AA596" s="24">
        <f t="shared" si="180"/>
        <v>9.5361950000000206</v>
      </c>
      <c r="AB596" s="64">
        <f t="shared" ref="AB596:AB607" si="212">Z596*$AB$3*$AB$4</f>
        <v>58125905.321190879</v>
      </c>
      <c r="AC596" s="23">
        <f t="shared" si="181"/>
        <v>9.3373999999999882</v>
      </c>
    </row>
    <row r="597" spans="1:29">
      <c r="A597" s="25"/>
      <c r="B597" s="25"/>
      <c r="C597" s="25"/>
      <c r="D597" s="25"/>
      <c r="E597" s="25"/>
      <c r="F597" s="28" t="s">
        <v>815</v>
      </c>
      <c r="G597" s="29">
        <v>220</v>
      </c>
      <c r="H597" s="30">
        <v>21741553</v>
      </c>
      <c r="I597" s="30">
        <v>24339741</v>
      </c>
      <c r="J597" s="30">
        <v>22064000</v>
      </c>
      <c r="K597" s="30">
        <v>24122280</v>
      </c>
      <c r="L597" s="22">
        <f t="shared" si="188"/>
        <v>-0.89344007399256498</v>
      </c>
      <c r="M597" s="30">
        <v>23595000</v>
      </c>
      <c r="N597" s="30">
        <v>28308095</v>
      </c>
      <c r="O597" s="22">
        <f t="shared" ref="O597:O660" si="213">IFERROR(N597/K597*100-100,"-")</f>
        <v>17.352484922652422</v>
      </c>
      <c r="P597" s="30">
        <v>31809000</v>
      </c>
      <c r="Q597" s="30">
        <v>29287196</v>
      </c>
      <c r="R597" s="22">
        <f t="shared" ref="R597:R660" si="214">IFERROR(Q597/N597*100-100,"-")</f>
        <v>3.4587315041863462</v>
      </c>
      <c r="S597" s="30">
        <v>31648000</v>
      </c>
      <c r="T597" s="30">
        <v>10193672</v>
      </c>
      <c r="U597" s="23">
        <f t="shared" ref="U597:U660" si="215">IFERROR(S597/Q597*100-100,"-")</f>
        <v>8.0608741103108628</v>
      </c>
      <c r="V597" s="94">
        <v>34556000</v>
      </c>
      <c r="W597" s="24">
        <v>9.1885743174924244</v>
      </c>
      <c r="X597" s="30">
        <v>37926962.680319995</v>
      </c>
      <c r="Y597" s="24">
        <v>9.7550719999999842</v>
      </c>
      <c r="Z597" s="30">
        <v>41543751.799092546</v>
      </c>
      <c r="AA597" s="24">
        <f t="shared" ref="AA597:AA660" si="216">IFERROR(Z597/X597*100-100,"-")</f>
        <v>9.5361950000000206</v>
      </c>
      <c r="AB597" s="64">
        <f t="shared" si="212"/>
        <v>45422858.079581015</v>
      </c>
      <c r="AC597" s="23">
        <f t="shared" ref="AC597:AC660" si="217">IFERROR(AB597/Z597*100-100,"-")</f>
        <v>9.3374000000000024</v>
      </c>
    </row>
    <row r="598" spans="1:29">
      <c r="A598" s="25"/>
      <c r="B598" s="25"/>
      <c r="C598" s="25"/>
      <c r="D598" s="25"/>
      <c r="E598" s="25"/>
      <c r="F598" s="28" t="s">
        <v>816</v>
      </c>
      <c r="G598" s="29">
        <v>220</v>
      </c>
      <c r="H598" s="30">
        <v>1000</v>
      </c>
      <c r="I598" s="30">
        <v>1037</v>
      </c>
      <c r="J598" s="30">
        <v>13000</v>
      </c>
      <c r="K598" s="31">
        <v>0</v>
      </c>
      <c r="L598" s="22">
        <f t="shared" si="188"/>
        <v>-100</v>
      </c>
      <c r="M598" s="31"/>
      <c r="N598" s="31"/>
      <c r="O598" s="22" t="str">
        <f t="shared" si="213"/>
        <v>-</v>
      </c>
      <c r="P598" s="31"/>
      <c r="Q598" s="31"/>
      <c r="R598" s="22" t="str">
        <f t="shared" si="214"/>
        <v>-</v>
      </c>
      <c r="S598" s="31"/>
      <c r="T598" s="31"/>
      <c r="U598" s="23" t="str">
        <f t="shared" si="215"/>
        <v>-</v>
      </c>
      <c r="V598" s="94">
        <v>0</v>
      </c>
      <c r="W598" s="24" t="s">
        <v>1226</v>
      </c>
      <c r="X598" s="30">
        <v>0</v>
      </c>
      <c r="Y598" s="24" t="s">
        <v>1226</v>
      </c>
      <c r="Z598" s="30">
        <v>0</v>
      </c>
      <c r="AA598" s="24" t="str">
        <f t="shared" si="216"/>
        <v>-</v>
      </c>
      <c r="AB598" s="64">
        <f t="shared" si="212"/>
        <v>0</v>
      </c>
      <c r="AC598" s="23" t="str">
        <f t="shared" si="217"/>
        <v>-</v>
      </c>
    </row>
    <row r="599" spans="1:29">
      <c r="A599" s="25"/>
      <c r="B599" s="25"/>
      <c r="C599" s="25"/>
      <c r="D599" s="25"/>
      <c r="E599" s="25"/>
      <c r="F599" s="28" t="s">
        <v>817</v>
      </c>
      <c r="G599" s="29">
        <v>220</v>
      </c>
      <c r="H599" s="30">
        <v>219000</v>
      </c>
      <c r="I599" s="30">
        <v>253667</v>
      </c>
      <c r="J599" s="30">
        <v>303000</v>
      </c>
      <c r="K599" s="30">
        <v>291170</v>
      </c>
      <c r="L599" s="22">
        <f t="shared" si="188"/>
        <v>14.784343253162604</v>
      </c>
      <c r="M599" s="30">
        <v>400000</v>
      </c>
      <c r="N599" s="30">
        <v>215624</v>
      </c>
      <c r="O599" s="22">
        <f t="shared" si="213"/>
        <v>-25.94566747947934</v>
      </c>
      <c r="P599" s="30">
        <v>259000</v>
      </c>
      <c r="Q599" s="30">
        <v>246528</v>
      </c>
      <c r="R599" s="22">
        <f t="shared" si="214"/>
        <v>14.332356323971368</v>
      </c>
      <c r="S599" s="30">
        <v>291000</v>
      </c>
      <c r="T599" s="30">
        <v>82155</v>
      </c>
      <c r="U599" s="23">
        <f t="shared" si="215"/>
        <v>18.039330218068542</v>
      </c>
      <c r="V599" s="94">
        <v>277000</v>
      </c>
      <c r="W599" s="24">
        <v>-4.8109965635738945</v>
      </c>
      <c r="X599" s="30">
        <v>304021.54943999997</v>
      </c>
      <c r="Y599" s="24">
        <v>9.7550719999999842</v>
      </c>
      <c r="Z599" s="30">
        <v>333013.63723661983</v>
      </c>
      <c r="AA599" s="24">
        <f t="shared" si="216"/>
        <v>9.5361950000000206</v>
      </c>
      <c r="AB599" s="64">
        <f t="shared" si="212"/>
        <v>364108.45259995194</v>
      </c>
      <c r="AC599" s="23">
        <f t="shared" si="217"/>
        <v>9.3373999999999882</v>
      </c>
    </row>
    <row r="600" spans="1:29">
      <c r="A600" s="25"/>
      <c r="B600" s="25"/>
      <c r="C600" s="25"/>
      <c r="D600" s="25"/>
      <c r="E600" s="25"/>
      <c r="F600" s="28" t="s">
        <v>818</v>
      </c>
      <c r="G600" s="29">
        <v>220</v>
      </c>
      <c r="H600" s="30">
        <v>2508000</v>
      </c>
      <c r="I600" s="30">
        <v>2493861</v>
      </c>
      <c r="J600" s="30">
        <v>2482000</v>
      </c>
      <c r="K600" s="30">
        <v>2725047</v>
      </c>
      <c r="L600" s="22">
        <f t="shared" si="188"/>
        <v>9.2702039127281068</v>
      </c>
      <c r="M600" s="30">
        <v>3411000</v>
      </c>
      <c r="N600" s="30">
        <v>2709507</v>
      </c>
      <c r="O600" s="22">
        <f t="shared" si="213"/>
        <v>-0.57026539358770378</v>
      </c>
      <c r="P600" s="30">
        <v>1951000</v>
      </c>
      <c r="Q600" s="30">
        <v>3464323</v>
      </c>
      <c r="R600" s="22">
        <f t="shared" si="214"/>
        <v>27.858056834693528</v>
      </c>
      <c r="S600" s="30">
        <v>3323000</v>
      </c>
      <c r="T600" s="30">
        <v>970575</v>
      </c>
      <c r="U600" s="23">
        <f t="shared" si="215"/>
        <v>-4.0793828981881859</v>
      </c>
      <c r="V600" s="94">
        <v>3253000</v>
      </c>
      <c r="W600" s="24">
        <v>-2.1065302437556426</v>
      </c>
      <c r="X600" s="30">
        <v>3570332.4921599999</v>
      </c>
      <c r="Y600" s="24">
        <v>9.7550719999999842</v>
      </c>
      <c r="Z600" s="30">
        <v>3910806.3607607381</v>
      </c>
      <c r="AA600" s="24">
        <f t="shared" si="216"/>
        <v>9.5361950000000206</v>
      </c>
      <c r="AB600" s="64">
        <f t="shared" si="212"/>
        <v>4275973.9938904112</v>
      </c>
      <c r="AC600" s="23">
        <f t="shared" si="217"/>
        <v>9.3374000000000024</v>
      </c>
    </row>
    <row r="601" spans="1:29">
      <c r="A601" s="25"/>
      <c r="B601" s="25"/>
      <c r="C601" s="25"/>
      <c r="D601" s="25"/>
      <c r="E601" s="25"/>
      <c r="F601" s="28" t="s">
        <v>819</v>
      </c>
      <c r="G601" s="29">
        <v>220</v>
      </c>
      <c r="H601" s="30">
        <v>33969230</v>
      </c>
      <c r="I601" s="30">
        <v>31445446</v>
      </c>
      <c r="J601" s="30">
        <v>50829523</v>
      </c>
      <c r="K601" s="30">
        <v>43339504</v>
      </c>
      <c r="L601" s="22">
        <f t="shared" si="188"/>
        <v>37.824421380444079</v>
      </c>
      <c r="M601" s="30">
        <v>61866000</v>
      </c>
      <c r="N601" s="30">
        <v>45243924</v>
      </c>
      <c r="O601" s="22">
        <f t="shared" si="213"/>
        <v>4.394189652008933</v>
      </c>
      <c r="P601" s="30">
        <v>82789000</v>
      </c>
      <c r="Q601" s="30">
        <v>48708401</v>
      </c>
      <c r="R601" s="22">
        <f t="shared" si="214"/>
        <v>7.6573309600643853</v>
      </c>
      <c r="S601" s="30">
        <v>65386631</v>
      </c>
      <c r="T601" s="30">
        <v>18085972</v>
      </c>
      <c r="U601" s="23">
        <f t="shared" si="215"/>
        <v>34.240972106639248</v>
      </c>
      <c r="V601" s="94">
        <v>58147000</v>
      </c>
      <c r="W601" s="24">
        <v>-11.072035505239597</v>
      </c>
      <c r="X601" s="30">
        <v>63819281.715839989</v>
      </c>
      <c r="Y601" s="24">
        <v>9.7550719999999842</v>
      </c>
      <c r="Z601" s="30">
        <v>69905212.867861852</v>
      </c>
      <c r="AA601" s="24">
        <f t="shared" si="216"/>
        <v>9.5361950000000206</v>
      </c>
      <c r="AB601" s="64">
        <f t="shared" si="212"/>
        <v>76432542.214185581</v>
      </c>
      <c r="AC601" s="23">
        <f t="shared" si="217"/>
        <v>9.3373999999999882</v>
      </c>
    </row>
    <row r="602" spans="1:29">
      <c r="A602" s="25"/>
      <c r="B602" s="25"/>
      <c r="C602" s="25"/>
      <c r="D602" s="25"/>
      <c r="E602" s="25"/>
      <c r="F602" s="28" t="s">
        <v>820</v>
      </c>
      <c r="G602" s="29">
        <v>220</v>
      </c>
      <c r="H602" s="30">
        <v>10725000</v>
      </c>
      <c r="I602" s="30">
        <v>9813390</v>
      </c>
      <c r="J602" s="30">
        <v>9683000</v>
      </c>
      <c r="K602" s="30">
        <v>11047302</v>
      </c>
      <c r="L602" s="22">
        <f t="shared" si="188"/>
        <v>12.573758915114965</v>
      </c>
      <c r="M602" s="30">
        <v>10408000</v>
      </c>
      <c r="N602" s="30">
        <v>12617119</v>
      </c>
      <c r="O602" s="22">
        <f t="shared" si="213"/>
        <v>14.209958232335822</v>
      </c>
      <c r="P602" s="30">
        <v>11869000</v>
      </c>
      <c r="Q602" s="30">
        <v>1535591</v>
      </c>
      <c r="R602" s="22">
        <f t="shared" si="214"/>
        <v>-87.829305564923345</v>
      </c>
      <c r="S602" s="30">
        <v>1885000</v>
      </c>
      <c r="T602" s="30">
        <v>401609</v>
      </c>
      <c r="U602" s="23">
        <f t="shared" si="215"/>
        <v>22.754040626703343</v>
      </c>
      <c r="V602" s="94">
        <v>1328000</v>
      </c>
      <c r="W602" s="24">
        <v>-29.549071618037132</v>
      </c>
      <c r="X602" s="30">
        <v>1457547.35616</v>
      </c>
      <c r="Y602" s="24">
        <v>9.7550719999999842</v>
      </c>
      <c r="Z602" s="30">
        <v>1596541.9142607623</v>
      </c>
      <c r="AA602" s="24">
        <f t="shared" si="216"/>
        <v>9.5361950000000064</v>
      </c>
      <c r="AB602" s="64">
        <f t="shared" si="212"/>
        <v>1745617.4189629466</v>
      </c>
      <c r="AC602" s="23">
        <f t="shared" si="217"/>
        <v>9.3374000000000024</v>
      </c>
    </row>
    <row r="603" spans="1:29">
      <c r="A603" s="25"/>
      <c r="B603" s="25"/>
      <c r="C603" s="25"/>
      <c r="D603" s="25"/>
      <c r="E603" s="25"/>
      <c r="F603" s="28" t="s">
        <v>821</v>
      </c>
      <c r="G603" s="29">
        <v>220</v>
      </c>
      <c r="H603" s="30">
        <v>2311000</v>
      </c>
      <c r="I603" s="30">
        <v>2601026</v>
      </c>
      <c r="J603" s="30">
        <v>2486000</v>
      </c>
      <c r="K603" s="30">
        <v>2571960</v>
      </c>
      <c r="L603" s="22">
        <f t="shared" si="188"/>
        <v>-1.1174821012938736</v>
      </c>
      <c r="M603" s="30">
        <v>2862000</v>
      </c>
      <c r="N603" s="30">
        <v>2745595</v>
      </c>
      <c r="O603" s="22">
        <f t="shared" si="213"/>
        <v>6.7510769996423079</v>
      </c>
      <c r="P603" s="30">
        <v>3359000</v>
      </c>
      <c r="Q603" s="30">
        <v>3266571</v>
      </c>
      <c r="R603" s="22">
        <f t="shared" si="214"/>
        <v>18.974976280186979</v>
      </c>
      <c r="S603" s="30">
        <v>3624000</v>
      </c>
      <c r="T603" s="30">
        <v>1119804</v>
      </c>
      <c r="U603" s="23">
        <f t="shared" si="215"/>
        <v>10.942024526636644</v>
      </c>
      <c r="V603" s="94">
        <v>3506000</v>
      </c>
      <c r="W603" s="24">
        <v>-3.2560706401766026</v>
      </c>
      <c r="X603" s="30">
        <v>3848012.8243199997</v>
      </c>
      <c r="Y603" s="24">
        <v>9.7550719999999842</v>
      </c>
      <c r="Z603" s="30">
        <v>4214966.8308721632</v>
      </c>
      <c r="AA603" s="24">
        <f t="shared" si="216"/>
        <v>9.5361950000000206</v>
      </c>
      <c r="AB603" s="64">
        <f t="shared" si="212"/>
        <v>4608535.1437380202</v>
      </c>
      <c r="AC603" s="23">
        <f t="shared" si="217"/>
        <v>9.3373999999999882</v>
      </c>
    </row>
    <row r="604" spans="1:29">
      <c r="A604" s="25"/>
      <c r="B604" s="25"/>
      <c r="C604" s="25"/>
      <c r="D604" s="25"/>
      <c r="E604" s="25"/>
      <c r="F604" s="28" t="s">
        <v>822</v>
      </c>
      <c r="G604" s="29">
        <v>220</v>
      </c>
      <c r="H604" s="31"/>
      <c r="I604" s="31"/>
      <c r="J604" s="30">
        <v>1495748</v>
      </c>
      <c r="K604" s="30">
        <v>1435138</v>
      </c>
      <c r="L604" s="22" t="str">
        <f t="shared" si="188"/>
        <v>-</v>
      </c>
      <c r="M604" s="30">
        <v>1240000</v>
      </c>
      <c r="N604" s="30">
        <v>1562737</v>
      </c>
      <c r="O604" s="22">
        <f t="shared" si="213"/>
        <v>8.8910613474104849</v>
      </c>
      <c r="P604" s="30">
        <v>1335000</v>
      </c>
      <c r="Q604" s="30">
        <v>1592256</v>
      </c>
      <c r="R604" s="22">
        <f t="shared" si="214"/>
        <v>1.888929487175389</v>
      </c>
      <c r="S604" s="30">
        <v>1765000</v>
      </c>
      <c r="T604" s="30">
        <v>514567</v>
      </c>
      <c r="U604" s="23">
        <f t="shared" si="215"/>
        <v>10.849009204550029</v>
      </c>
      <c r="V604" s="94">
        <v>1650000</v>
      </c>
      <c r="W604" s="24">
        <v>-6.5155807365439102</v>
      </c>
      <c r="X604" s="30">
        <v>1810958.6879999998</v>
      </c>
      <c r="Y604" s="24">
        <v>9.7550719999999842</v>
      </c>
      <c r="Z604" s="30">
        <v>1983655.2398571218</v>
      </c>
      <c r="AA604" s="24">
        <f t="shared" si="216"/>
        <v>9.5361950000000206</v>
      </c>
      <c r="AB604" s="64">
        <f t="shared" si="212"/>
        <v>2168877.0642235405</v>
      </c>
      <c r="AC604" s="23">
        <f t="shared" si="217"/>
        <v>9.3373999999999882</v>
      </c>
    </row>
    <row r="605" spans="1:29">
      <c r="A605" s="25"/>
      <c r="B605" s="25"/>
      <c r="C605" s="25"/>
      <c r="D605" s="25"/>
      <c r="E605" s="25"/>
      <c r="F605" s="28" t="s">
        <v>823</v>
      </c>
      <c r="G605" s="29">
        <v>220</v>
      </c>
      <c r="H605" s="31"/>
      <c r="I605" s="31"/>
      <c r="J605" s="30">
        <v>1616057</v>
      </c>
      <c r="K605" s="30">
        <v>939943</v>
      </c>
      <c r="L605" s="22" t="str">
        <f t="shared" si="188"/>
        <v>-</v>
      </c>
      <c r="M605" s="30">
        <v>1604000</v>
      </c>
      <c r="N605" s="30">
        <v>1031063</v>
      </c>
      <c r="O605" s="22">
        <f t="shared" si="213"/>
        <v>9.6942048613586138</v>
      </c>
      <c r="P605" s="30">
        <v>1663000</v>
      </c>
      <c r="Q605" s="30">
        <v>1169313</v>
      </c>
      <c r="R605" s="22">
        <f t="shared" si="214"/>
        <v>13.408492012612228</v>
      </c>
      <c r="S605" s="30">
        <v>1785000</v>
      </c>
      <c r="T605" s="30">
        <v>174994</v>
      </c>
      <c r="U605" s="23">
        <f t="shared" si="215"/>
        <v>52.653737707525693</v>
      </c>
      <c r="V605" s="94">
        <v>1530000</v>
      </c>
      <c r="W605" s="24">
        <v>-14.285714285714292</v>
      </c>
      <c r="X605" s="30">
        <v>1679252.6015999997</v>
      </c>
      <c r="Y605" s="24">
        <v>9.7550719999999842</v>
      </c>
      <c r="Z605" s="30">
        <v>1839389.4042311492</v>
      </c>
      <c r="AA605" s="24">
        <f t="shared" si="216"/>
        <v>9.5361950000000206</v>
      </c>
      <c r="AB605" s="64">
        <f t="shared" si="212"/>
        <v>2011140.5504618285</v>
      </c>
      <c r="AC605" s="23">
        <f t="shared" si="217"/>
        <v>9.3373999999999882</v>
      </c>
    </row>
    <row r="606" spans="1:29">
      <c r="A606" s="25"/>
      <c r="B606" s="25"/>
      <c r="C606" s="25"/>
      <c r="D606" s="25"/>
      <c r="E606" s="25"/>
      <c r="F606" s="28" t="s">
        <v>824</v>
      </c>
      <c r="G606" s="29">
        <v>220</v>
      </c>
      <c r="H606" s="31"/>
      <c r="I606" s="31"/>
      <c r="J606" s="30">
        <v>7942754</v>
      </c>
      <c r="K606" s="30">
        <v>6328847</v>
      </c>
      <c r="L606" s="22" t="str">
        <f t="shared" ref="L606:L669" si="218">IFERROR(K606/I606*100-100,"-")</f>
        <v>-</v>
      </c>
      <c r="M606" s="30">
        <v>29851058</v>
      </c>
      <c r="N606" s="30">
        <v>31379289</v>
      </c>
      <c r="O606" s="22">
        <f t="shared" si="213"/>
        <v>395.81367664599884</v>
      </c>
      <c r="P606" s="30">
        <v>33009000</v>
      </c>
      <c r="Q606" s="30">
        <v>30781511</v>
      </c>
      <c r="R606" s="22">
        <f t="shared" si="214"/>
        <v>-1.9050081090110069</v>
      </c>
      <c r="S606" s="30">
        <v>33835000</v>
      </c>
      <c r="T606" s="30">
        <v>8804856</v>
      </c>
      <c r="U606" s="23">
        <f t="shared" si="215"/>
        <v>9.9198801514324657</v>
      </c>
      <c r="V606" s="94">
        <v>28489000</v>
      </c>
      <c r="W606" s="24">
        <v>-15.800206886360286</v>
      </c>
      <c r="X606" s="30">
        <v>31268122.462079998</v>
      </c>
      <c r="Y606" s="24">
        <v>9.7550719999999842</v>
      </c>
      <c r="Z606" s="30">
        <v>34249911.59290275</v>
      </c>
      <c r="AA606" s="24">
        <f t="shared" si="216"/>
        <v>9.5361950000000064</v>
      </c>
      <c r="AB606" s="64">
        <f t="shared" si="212"/>
        <v>37447962.837978445</v>
      </c>
      <c r="AC606" s="23">
        <f t="shared" si="217"/>
        <v>9.3373999999999882</v>
      </c>
    </row>
    <row r="607" spans="1:29">
      <c r="A607" s="25"/>
      <c r="B607" s="25"/>
      <c r="C607" s="25"/>
      <c r="D607" s="25"/>
      <c r="E607" s="25"/>
      <c r="F607" s="28" t="s">
        <v>825</v>
      </c>
      <c r="G607" s="29">
        <v>220</v>
      </c>
      <c r="H607" s="30">
        <v>926000</v>
      </c>
      <c r="I607" s="30">
        <v>749445</v>
      </c>
      <c r="J607" s="30">
        <v>922000</v>
      </c>
      <c r="K607" s="30">
        <v>1104047</v>
      </c>
      <c r="L607" s="22">
        <f t="shared" si="218"/>
        <v>47.315279973847311</v>
      </c>
      <c r="M607" s="30">
        <v>1058000</v>
      </c>
      <c r="N607" s="30">
        <v>1196545</v>
      </c>
      <c r="O607" s="22">
        <f t="shared" si="213"/>
        <v>8.3780853532503556</v>
      </c>
      <c r="P607" s="30">
        <v>1667000</v>
      </c>
      <c r="Q607" s="30">
        <v>1077869</v>
      </c>
      <c r="R607" s="22">
        <f t="shared" si="214"/>
        <v>-9.9182228833850701</v>
      </c>
      <c r="S607" s="30">
        <v>431000</v>
      </c>
      <c r="T607" s="30">
        <v>2919573</v>
      </c>
      <c r="U607" s="23">
        <f t="shared" si="215"/>
        <v>-60.013693686338513</v>
      </c>
      <c r="V607" s="94">
        <v>8296000</v>
      </c>
      <c r="W607" s="24">
        <v>1824.8259860788862</v>
      </c>
      <c r="X607" s="30">
        <v>9105280.7731199991</v>
      </c>
      <c r="Y607" s="24">
        <v>9.7550719999999842</v>
      </c>
      <c r="Z607" s="30">
        <v>9973578.102942232</v>
      </c>
      <c r="AA607" s="24">
        <f t="shared" si="216"/>
        <v>9.5361950000000206</v>
      </c>
      <c r="AB607" s="64">
        <f t="shared" si="212"/>
        <v>10904850.98472636</v>
      </c>
      <c r="AC607" s="23">
        <f t="shared" si="217"/>
        <v>9.3374000000000024</v>
      </c>
    </row>
    <row r="608" spans="1:29">
      <c r="A608" s="25"/>
      <c r="B608" s="25"/>
      <c r="C608" s="25"/>
      <c r="D608" s="25"/>
      <c r="E608" s="26" t="s">
        <v>301</v>
      </c>
      <c r="F608" s="28"/>
      <c r="G608" s="32" t="s">
        <v>355</v>
      </c>
      <c r="H608" s="20">
        <f t="shared" ref="H608:AB608" si="219">SUM(H609:H613)</f>
        <v>0</v>
      </c>
      <c r="I608" s="20">
        <f t="shared" si="219"/>
        <v>0</v>
      </c>
      <c r="J608" s="20">
        <f t="shared" si="219"/>
        <v>2261218</v>
      </c>
      <c r="K608" s="20">
        <f t="shared" si="219"/>
        <v>2258538</v>
      </c>
      <c r="L608" s="22" t="str">
        <f t="shared" si="218"/>
        <v>-</v>
      </c>
      <c r="M608" s="20">
        <f t="shared" si="219"/>
        <v>2597330</v>
      </c>
      <c r="N608" s="20">
        <f t="shared" si="219"/>
        <v>2298865</v>
      </c>
      <c r="O608" s="22">
        <f t="shared" si="213"/>
        <v>1.7855355986926043</v>
      </c>
      <c r="P608" s="20">
        <f t="shared" si="219"/>
        <v>1977556</v>
      </c>
      <c r="Q608" s="20">
        <f t="shared" si="219"/>
        <v>1573753</v>
      </c>
      <c r="R608" s="22">
        <f t="shared" si="214"/>
        <v>-31.542174072857705</v>
      </c>
      <c r="S608" s="20">
        <f t="shared" si="219"/>
        <v>2387341</v>
      </c>
      <c r="T608" s="20">
        <f t="shared" si="219"/>
        <v>595841</v>
      </c>
      <c r="U608" s="23">
        <f t="shared" si="215"/>
        <v>51.697312094083372</v>
      </c>
      <c r="V608" s="79">
        <v>1908916</v>
      </c>
      <c r="W608" s="80">
        <v>-20.040078061743174</v>
      </c>
      <c r="X608" s="79">
        <v>2095132.1302195201</v>
      </c>
      <c r="Y608" s="80">
        <v>9.7550720000000126</v>
      </c>
      <c r="Z608" s="79">
        <v>2294928.0156649076</v>
      </c>
      <c r="AA608" s="24">
        <f t="shared" si="216"/>
        <v>9.5361950000000064</v>
      </c>
      <c r="AB608" s="63">
        <f t="shared" si="219"/>
        <v>2509214.6241996028</v>
      </c>
      <c r="AC608" s="23">
        <f t="shared" si="217"/>
        <v>9.3374000000000024</v>
      </c>
    </row>
    <row r="609" spans="1:29">
      <c r="A609" s="25"/>
      <c r="B609" s="25"/>
      <c r="C609" s="25"/>
      <c r="D609" s="25"/>
      <c r="E609" s="25"/>
      <c r="F609" s="28" t="s">
        <v>826</v>
      </c>
      <c r="G609" s="29">
        <v>120</v>
      </c>
      <c r="H609" s="31"/>
      <c r="I609" s="31"/>
      <c r="J609" s="31"/>
      <c r="K609" s="31"/>
      <c r="L609" s="22" t="str">
        <f t="shared" si="218"/>
        <v>-</v>
      </c>
      <c r="M609" s="31">
        <v>0</v>
      </c>
      <c r="N609" s="30">
        <v>1008</v>
      </c>
      <c r="O609" s="22" t="str">
        <f t="shared" si="213"/>
        <v>-</v>
      </c>
      <c r="P609" s="31">
        <v>0</v>
      </c>
      <c r="Q609" s="30">
        <v>5041</v>
      </c>
      <c r="R609" s="22">
        <f t="shared" si="214"/>
        <v>400.09920634920633</v>
      </c>
      <c r="S609" s="31"/>
      <c r="T609" s="31"/>
      <c r="U609" s="23">
        <f t="shared" si="215"/>
        <v>-100</v>
      </c>
      <c r="V609" s="30">
        <v>0</v>
      </c>
      <c r="W609" s="24" t="s">
        <v>1226</v>
      </c>
      <c r="X609" s="30">
        <v>0</v>
      </c>
      <c r="Y609" s="24" t="s">
        <v>1226</v>
      </c>
      <c r="Z609" s="30">
        <v>0</v>
      </c>
      <c r="AA609" s="24" t="str">
        <f t="shared" si="216"/>
        <v>-</v>
      </c>
      <c r="AB609" s="64">
        <f>Z609*$AB$3*$AB$4</f>
        <v>0</v>
      </c>
      <c r="AC609" s="23" t="str">
        <f t="shared" si="217"/>
        <v>-</v>
      </c>
    </row>
    <row r="610" spans="1:29">
      <c r="A610" s="25"/>
      <c r="B610" s="25"/>
      <c r="C610" s="25"/>
      <c r="D610" s="25"/>
      <c r="E610" s="25"/>
      <c r="F610" s="28" t="s">
        <v>826</v>
      </c>
      <c r="G610" s="29">
        <v>220</v>
      </c>
      <c r="H610" s="31"/>
      <c r="I610" s="31"/>
      <c r="J610" s="30">
        <v>63400</v>
      </c>
      <c r="K610" s="30">
        <v>406897</v>
      </c>
      <c r="L610" s="22" t="str">
        <f t="shared" si="218"/>
        <v>-</v>
      </c>
      <c r="M610" s="30">
        <v>101818</v>
      </c>
      <c r="N610" s="30">
        <v>727658</v>
      </c>
      <c r="O610" s="22">
        <f t="shared" si="213"/>
        <v>78.831006372620095</v>
      </c>
      <c r="P610" s="30">
        <v>1028087</v>
      </c>
      <c r="Q610" s="30">
        <v>390494</v>
      </c>
      <c r="R610" s="22">
        <f t="shared" si="214"/>
        <v>-46.335503766879491</v>
      </c>
      <c r="S610" s="30">
        <v>546162</v>
      </c>
      <c r="T610" s="30">
        <v>67233</v>
      </c>
      <c r="U610" s="23">
        <f t="shared" si="215"/>
        <v>39.864376917443025</v>
      </c>
      <c r="V610" s="94">
        <v>445330</v>
      </c>
      <c r="W610" s="24">
        <v>-18.461921554410594</v>
      </c>
      <c r="X610" s="30">
        <v>488772.26213759993</v>
      </c>
      <c r="Y610" s="24">
        <v>9.7550719999999842</v>
      </c>
      <c r="Z610" s="30">
        <v>535382.53816095274</v>
      </c>
      <c r="AA610" s="24">
        <f t="shared" si="216"/>
        <v>9.5361950000000206</v>
      </c>
      <c r="AB610" s="64">
        <f>Z610*$AB$3*$AB$4</f>
        <v>585373.34727919358</v>
      </c>
      <c r="AC610" s="23">
        <f t="shared" si="217"/>
        <v>9.3374000000000024</v>
      </c>
    </row>
    <row r="611" spans="1:29">
      <c r="A611" s="25"/>
      <c r="B611" s="25"/>
      <c r="C611" s="25"/>
      <c r="D611" s="25"/>
      <c r="E611" s="25"/>
      <c r="F611" s="28" t="s">
        <v>827</v>
      </c>
      <c r="G611" s="29">
        <v>220</v>
      </c>
      <c r="H611" s="31"/>
      <c r="I611" s="31"/>
      <c r="J611" s="30">
        <v>2175000</v>
      </c>
      <c r="K611" s="30">
        <v>1740739</v>
      </c>
      <c r="L611" s="22" t="str">
        <f t="shared" si="218"/>
        <v>-</v>
      </c>
      <c r="M611" s="30">
        <v>2365916</v>
      </c>
      <c r="N611" s="30">
        <v>1316364</v>
      </c>
      <c r="O611" s="22">
        <f t="shared" si="213"/>
        <v>-24.379013740715877</v>
      </c>
      <c r="P611" s="30">
        <v>788269</v>
      </c>
      <c r="Q611" s="30">
        <v>715783</v>
      </c>
      <c r="R611" s="22">
        <f t="shared" si="214"/>
        <v>-45.624234634189328</v>
      </c>
      <c r="S611" s="30">
        <v>1625835</v>
      </c>
      <c r="T611" s="30">
        <v>193012</v>
      </c>
      <c r="U611" s="23">
        <f t="shared" si="215"/>
        <v>127.14076752311803</v>
      </c>
      <c r="V611" s="94">
        <v>903567</v>
      </c>
      <c r="W611" s="24">
        <v>-44.424434213803984</v>
      </c>
      <c r="X611" s="30">
        <v>991710.61141824001</v>
      </c>
      <c r="Y611" s="24">
        <v>9.7550720000000126</v>
      </c>
      <c r="Z611" s="30">
        <v>1086282.0691587757</v>
      </c>
      <c r="AA611" s="24">
        <f t="shared" si="216"/>
        <v>9.5361950000000064</v>
      </c>
      <c r="AB611" s="64">
        <f>Z611*$AB$3*$AB$4</f>
        <v>1187712.5710844072</v>
      </c>
      <c r="AC611" s="23">
        <f t="shared" si="217"/>
        <v>9.3373999999999882</v>
      </c>
    </row>
    <row r="612" spans="1:29">
      <c r="A612" s="25"/>
      <c r="B612" s="25"/>
      <c r="C612" s="25"/>
      <c r="D612" s="25"/>
      <c r="E612" s="25"/>
      <c r="F612" s="28" t="s">
        <v>828</v>
      </c>
      <c r="G612" s="29">
        <v>220</v>
      </c>
      <c r="H612" s="31"/>
      <c r="I612" s="31"/>
      <c r="J612" s="30">
        <v>22818</v>
      </c>
      <c r="K612" s="30">
        <v>110902</v>
      </c>
      <c r="L612" s="22" t="str">
        <f t="shared" si="218"/>
        <v>-</v>
      </c>
      <c r="M612" s="30">
        <v>129596</v>
      </c>
      <c r="N612" s="30">
        <v>253835</v>
      </c>
      <c r="O612" s="22">
        <f t="shared" si="213"/>
        <v>128.88225640655713</v>
      </c>
      <c r="P612" s="30">
        <v>161200</v>
      </c>
      <c r="Q612" s="30">
        <v>434789</v>
      </c>
      <c r="R612" s="22">
        <f t="shared" si="214"/>
        <v>71.288041444245266</v>
      </c>
      <c r="S612" s="30">
        <v>215344</v>
      </c>
      <c r="T612" s="30">
        <v>335596</v>
      </c>
      <c r="U612" s="23">
        <f t="shared" si="215"/>
        <v>-50.471608067361409</v>
      </c>
      <c r="V612" s="94">
        <v>560019</v>
      </c>
      <c r="W612" s="24">
        <v>160.05786091091466</v>
      </c>
      <c r="X612" s="30">
        <v>614649.25666367996</v>
      </c>
      <c r="Y612" s="24">
        <v>9.7550719999999842</v>
      </c>
      <c r="Z612" s="30">
        <v>673263.40834517905</v>
      </c>
      <c r="AA612" s="24">
        <f t="shared" si="216"/>
        <v>9.5361950000000064</v>
      </c>
      <c r="AB612" s="64">
        <f>Z612*$AB$3*$AB$4</f>
        <v>736128.70583600178</v>
      </c>
      <c r="AC612" s="23">
        <f t="shared" si="217"/>
        <v>9.3374000000000024</v>
      </c>
    </row>
    <row r="613" spans="1:29">
      <c r="A613" s="25"/>
      <c r="B613" s="25"/>
      <c r="C613" s="25"/>
      <c r="D613" s="25"/>
      <c r="E613" s="25"/>
      <c r="F613" s="28" t="s">
        <v>829</v>
      </c>
      <c r="G613" s="29">
        <v>220</v>
      </c>
      <c r="H613" s="31"/>
      <c r="I613" s="31"/>
      <c r="J613" s="31"/>
      <c r="K613" s="31"/>
      <c r="L613" s="22" t="str">
        <f t="shared" si="218"/>
        <v>-</v>
      </c>
      <c r="M613" s="31"/>
      <c r="N613" s="31"/>
      <c r="O613" s="22" t="str">
        <f t="shared" si="213"/>
        <v>-</v>
      </c>
      <c r="P613" s="31">
        <v>0</v>
      </c>
      <c r="Q613" s="30">
        <v>27646</v>
      </c>
      <c r="R613" s="22" t="str">
        <f t="shared" si="214"/>
        <v>-</v>
      </c>
      <c r="S613" s="31"/>
      <c r="T613" s="31"/>
      <c r="U613" s="23">
        <f t="shared" si="215"/>
        <v>-100</v>
      </c>
      <c r="V613" s="30">
        <v>0</v>
      </c>
      <c r="W613" s="24" t="s">
        <v>1226</v>
      </c>
      <c r="X613" s="30">
        <v>0</v>
      </c>
      <c r="Y613" s="24" t="s">
        <v>1226</v>
      </c>
      <c r="Z613" s="30">
        <v>0</v>
      </c>
      <c r="AA613" s="24" t="str">
        <f t="shared" si="216"/>
        <v>-</v>
      </c>
      <c r="AB613" s="64">
        <f>Z613*$AB$3*$AB$4</f>
        <v>0</v>
      </c>
      <c r="AC613" s="23" t="str">
        <f t="shared" si="217"/>
        <v>-</v>
      </c>
    </row>
    <row r="614" spans="1:29">
      <c r="A614" s="25"/>
      <c r="B614" s="25"/>
      <c r="C614" s="25"/>
      <c r="D614" s="25"/>
      <c r="E614" s="26" t="s">
        <v>298</v>
      </c>
      <c r="F614" s="28"/>
      <c r="G614" s="32" t="s">
        <v>355</v>
      </c>
      <c r="H614" s="20">
        <f t="shared" ref="H614:AB614" si="220">SUM(H615:H619)</f>
        <v>2218250</v>
      </c>
      <c r="I614" s="20">
        <f t="shared" si="220"/>
        <v>1377472</v>
      </c>
      <c r="J614" s="20">
        <f t="shared" si="220"/>
        <v>77629</v>
      </c>
      <c r="K614" s="20">
        <f t="shared" si="220"/>
        <v>1826208</v>
      </c>
      <c r="L614" s="22">
        <f t="shared" si="218"/>
        <v>32.576778330158447</v>
      </c>
      <c r="M614" s="20">
        <f t="shared" si="220"/>
        <v>952553</v>
      </c>
      <c r="N614" s="20">
        <f t="shared" si="220"/>
        <v>2146447</v>
      </c>
      <c r="O614" s="22">
        <f t="shared" si="213"/>
        <v>17.535735250311021</v>
      </c>
      <c r="P614" s="20">
        <f t="shared" si="220"/>
        <v>1747800</v>
      </c>
      <c r="Q614" s="20">
        <f t="shared" si="220"/>
        <v>3784070</v>
      </c>
      <c r="R614" s="22">
        <f t="shared" si="214"/>
        <v>76.294592878370651</v>
      </c>
      <c r="S614" s="20">
        <f t="shared" si="220"/>
        <v>1677800</v>
      </c>
      <c r="T614" s="20">
        <f t="shared" si="220"/>
        <v>1776584</v>
      </c>
      <c r="U614" s="23">
        <f t="shared" si="215"/>
        <v>-55.661496748210261</v>
      </c>
      <c r="V614" s="79">
        <v>3956000</v>
      </c>
      <c r="W614" s="80">
        <v>135.78495649064251</v>
      </c>
      <c r="X614" s="79">
        <v>4341910.6483199997</v>
      </c>
      <c r="Y614" s="80">
        <v>9.7550719999999842</v>
      </c>
      <c r="Z614" s="79">
        <v>4755963.7144695595</v>
      </c>
      <c r="AA614" s="24">
        <f t="shared" si="216"/>
        <v>9.5361950000000064</v>
      </c>
      <c r="AB614" s="63">
        <f t="shared" si="220"/>
        <v>5200047.0703444406</v>
      </c>
      <c r="AC614" s="23">
        <f t="shared" si="217"/>
        <v>9.3374000000000024</v>
      </c>
    </row>
    <row r="615" spans="1:29">
      <c r="A615" s="25"/>
      <c r="B615" s="25"/>
      <c r="C615" s="25"/>
      <c r="D615" s="25"/>
      <c r="E615" s="25"/>
      <c r="F615" s="28" t="s">
        <v>830</v>
      </c>
      <c r="G615" s="29">
        <v>220</v>
      </c>
      <c r="H615" s="30">
        <v>41000</v>
      </c>
      <c r="I615" s="31">
        <v>0</v>
      </c>
      <c r="J615" s="30">
        <v>77629</v>
      </c>
      <c r="K615" s="31">
        <v>0</v>
      </c>
      <c r="L615" s="22" t="str">
        <f t="shared" si="218"/>
        <v>-</v>
      </c>
      <c r="M615" s="31"/>
      <c r="N615" s="31"/>
      <c r="O615" s="22" t="str">
        <f t="shared" si="213"/>
        <v>-</v>
      </c>
      <c r="P615" s="31"/>
      <c r="Q615" s="31"/>
      <c r="R615" s="22" t="str">
        <f t="shared" si="214"/>
        <v>-</v>
      </c>
      <c r="S615" s="31"/>
      <c r="T615" s="31"/>
      <c r="U615" s="23" t="str">
        <f t="shared" si="215"/>
        <v>-</v>
      </c>
      <c r="V615" s="30">
        <v>0</v>
      </c>
      <c r="W615" s="24" t="s">
        <v>1226</v>
      </c>
      <c r="X615" s="30">
        <v>0</v>
      </c>
      <c r="Y615" s="24" t="s">
        <v>1226</v>
      </c>
      <c r="Z615" s="30">
        <v>0</v>
      </c>
      <c r="AA615" s="24" t="str">
        <f t="shared" si="216"/>
        <v>-</v>
      </c>
      <c r="AB615" s="64">
        <f>Z615*$AB$3*$AB$4</f>
        <v>0</v>
      </c>
      <c r="AC615" s="23" t="str">
        <f t="shared" si="217"/>
        <v>-</v>
      </c>
    </row>
    <row r="616" spans="1:29">
      <c r="A616" s="25"/>
      <c r="B616" s="25"/>
      <c r="C616" s="25"/>
      <c r="D616" s="25"/>
      <c r="E616" s="25"/>
      <c r="F616" s="28" t="s">
        <v>831</v>
      </c>
      <c r="G616" s="29">
        <v>100</v>
      </c>
      <c r="H616" s="31"/>
      <c r="I616" s="31"/>
      <c r="J616" s="31"/>
      <c r="K616" s="31"/>
      <c r="L616" s="22" t="str">
        <f t="shared" si="218"/>
        <v>-</v>
      </c>
      <c r="M616" s="31"/>
      <c r="N616" s="31"/>
      <c r="O616" s="22" t="str">
        <f t="shared" si="213"/>
        <v>-</v>
      </c>
      <c r="P616" s="31"/>
      <c r="Q616" s="31"/>
      <c r="R616" s="22" t="str">
        <f t="shared" si="214"/>
        <v>-</v>
      </c>
      <c r="S616" s="31">
        <v>0</v>
      </c>
      <c r="T616" s="30">
        <v>9722</v>
      </c>
      <c r="U616" s="23" t="str">
        <f t="shared" si="215"/>
        <v>-</v>
      </c>
      <c r="V616" s="30">
        <v>0</v>
      </c>
      <c r="W616" s="24" t="s">
        <v>1226</v>
      </c>
      <c r="X616" s="30">
        <v>0</v>
      </c>
      <c r="Y616" s="24" t="s">
        <v>1226</v>
      </c>
      <c r="Z616" s="30">
        <v>0</v>
      </c>
      <c r="AA616" s="24" t="str">
        <f t="shared" si="216"/>
        <v>-</v>
      </c>
      <c r="AB616" s="64">
        <f>Z616*$AB$3*$AB$4</f>
        <v>0</v>
      </c>
      <c r="AC616" s="23" t="str">
        <f t="shared" si="217"/>
        <v>-</v>
      </c>
    </row>
    <row r="617" spans="1:29">
      <c r="A617" s="25"/>
      <c r="B617" s="25"/>
      <c r="C617" s="25"/>
      <c r="D617" s="25"/>
      <c r="E617" s="25"/>
      <c r="F617" s="28" t="s">
        <v>831</v>
      </c>
      <c r="G617" s="29">
        <v>120</v>
      </c>
      <c r="H617" s="31">
        <v>0</v>
      </c>
      <c r="I617" s="30">
        <v>88321</v>
      </c>
      <c r="J617" s="31">
        <v>0</v>
      </c>
      <c r="K617" s="30">
        <v>88208</v>
      </c>
      <c r="L617" s="22">
        <f t="shared" si="218"/>
        <v>-0.1279423919566085</v>
      </c>
      <c r="M617" s="31">
        <v>0</v>
      </c>
      <c r="N617" s="30">
        <v>27783</v>
      </c>
      <c r="O617" s="22">
        <f t="shared" si="213"/>
        <v>-68.502856883729365</v>
      </c>
      <c r="P617" s="31">
        <v>0</v>
      </c>
      <c r="Q617" s="30">
        <v>1781119</v>
      </c>
      <c r="R617" s="22">
        <f t="shared" si="214"/>
        <v>6310.8231652449331</v>
      </c>
      <c r="S617" s="31"/>
      <c r="T617" s="31"/>
      <c r="U617" s="23">
        <f t="shared" si="215"/>
        <v>-100</v>
      </c>
      <c r="V617" s="30">
        <v>0</v>
      </c>
      <c r="W617" s="24" t="s">
        <v>1226</v>
      </c>
      <c r="X617" s="30">
        <v>0</v>
      </c>
      <c r="Y617" s="24" t="s">
        <v>1226</v>
      </c>
      <c r="Z617" s="30">
        <v>0</v>
      </c>
      <c r="AA617" s="24" t="str">
        <f t="shared" si="216"/>
        <v>-</v>
      </c>
      <c r="AB617" s="64">
        <f>Z617*$AB$3*$AB$4</f>
        <v>0</v>
      </c>
      <c r="AC617" s="23" t="str">
        <f t="shared" si="217"/>
        <v>-</v>
      </c>
    </row>
    <row r="618" spans="1:29">
      <c r="A618" s="25"/>
      <c r="B618" s="25"/>
      <c r="C618" s="25"/>
      <c r="D618" s="25"/>
      <c r="E618" s="25"/>
      <c r="F618" s="28" t="s">
        <v>831</v>
      </c>
      <c r="G618" s="29">
        <v>220</v>
      </c>
      <c r="H618" s="30">
        <v>2000000</v>
      </c>
      <c r="I618" s="30">
        <v>817763</v>
      </c>
      <c r="J618" s="31">
        <v>0</v>
      </c>
      <c r="K618" s="30">
        <v>1168027</v>
      </c>
      <c r="L618" s="22">
        <f t="shared" si="218"/>
        <v>42.831969653799462</v>
      </c>
      <c r="M618" s="30">
        <v>765000</v>
      </c>
      <c r="N618" s="30">
        <v>1632015</v>
      </c>
      <c r="O618" s="22">
        <f t="shared" si="213"/>
        <v>39.724081720713656</v>
      </c>
      <c r="P618" s="30">
        <v>1400000</v>
      </c>
      <c r="Q618" s="30">
        <v>1578366</v>
      </c>
      <c r="R618" s="22">
        <f t="shared" si="214"/>
        <v>-3.2872859624451962</v>
      </c>
      <c r="S618" s="30">
        <v>1518000</v>
      </c>
      <c r="T618" s="30">
        <v>1669197</v>
      </c>
      <c r="U618" s="23">
        <f t="shared" si="215"/>
        <v>-3.8245882133801672</v>
      </c>
      <c r="V618" s="94">
        <v>3795000</v>
      </c>
      <c r="W618" s="24">
        <v>150</v>
      </c>
      <c r="X618" s="30">
        <v>4165204.9823999996</v>
      </c>
      <c r="Y618" s="24">
        <v>9.7550719999999842</v>
      </c>
      <c r="Z618" s="30">
        <v>4562407.0516713802</v>
      </c>
      <c r="AA618" s="24">
        <f t="shared" si="216"/>
        <v>9.5361950000000206</v>
      </c>
      <c r="AB618" s="64">
        <f>Z618*$AB$3*$AB$4</f>
        <v>4988417.2477141432</v>
      </c>
      <c r="AC618" s="23">
        <f t="shared" si="217"/>
        <v>9.3373999999999882</v>
      </c>
    </row>
    <row r="619" spans="1:29">
      <c r="A619" s="25"/>
      <c r="B619" s="25"/>
      <c r="C619" s="25"/>
      <c r="D619" s="25"/>
      <c r="E619" s="25"/>
      <c r="F619" s="28" t="s">
        <v>832</v>
      </c>
      <c r="G619" s="29">
        <v>220</v>
      </c>
      <c r="H619" s="30">
        <v>177250</v>
      </c>
      <c r="I619" s="30">
        <v>471388</v>
      </c>
      <c r="J619" s="31">
        <v>0</v>
      </c>
      <c r="K619" s="30">
        <v>569973</v>
      </c>
      <c r="L619" s="22">
        <f t="shared" si="218"/>
        <v>20.91376954865207</v>
      </c>
      <c r="M619" s="30">
        <v>187553</v>
      </c>
      <c r="N619" s="30">
        <v>486649</v>
      </c>
      <c r="O619" s="22">
        <f t="shared" si="213"/>
        <v>-14.61893809004988</v>
      </c>
      <c r="P619" s="30">
        <v>347800</v>
      </c>
      <c r="Q619" s="30">
        <v>424585</v>
      </c>
      <c r="R619" s="22">
        <f t="shared" si="214"/>
        <v>-12.753339676029341</v>
      </c>
      <c r="S619" s="30">
        <v>159800</v>
      </c>
      <c r="T619" s="30">
        <v>97665</v>
      </c>
      <c r="U619" s="23">
        <f t="shared" si="215"/>
        <v>-62.363248819435448</v>
      </c>
      <c r="V619" s="94">
        <v>161000</v>
      </c>
      <c r="W619" s="24">
        <v>0.75093867334167896</v>
      </c>
      <c r="X619" s="30">
        <v>176705.66592</v>
      </c>
      <c r="Y619" s="24">
        <v>9.7550720000000126</v>
      </c>
      <c r="Z619" s="30">
        <v>193556.66279817978</v>
      </c>
      <c r="AA619" s="24">
        <f t="shared" si="216"/>
        <v>9.5361950000000206</v>
      </c>
      <c r="AB619" s="64">
        <f>Z619*$AB$3*$AB$4</f>
        <v>211629.82263029701</v>
      </c>
      <c r="AC619" s="23">
        <f t="shared" si="217"/>
        <v>9.3374000000000024</v>
      </c>
    </row>
    <row r="620" spans="1:29" ht="20.100000000000001" customHeight="1">
      <c r="A620" s="25"/>
      <c r="B620" s="26" t="s">
        <v>302</v>
      </c>
      <c r="C620" s="26"/>
      <c r="D620" s="26"/>
      <c r="E620" s="26"/>
      <c r="F620" s="28"/>
      <c r="G620" s="32" t="s">
        <v>355</v>
      </c>
      <c r="H620" s="20">
        <f>H621+H672+H694+H719</f>
        <v>1924350508</v>
      </c>
      <c r="I620" s="20">
        <f>I621+I672+I694+I719</f>
        <v>2186778152</v>
      </c>
      <c r="J620" s="20">
        <f>J621+J672+J694+J719</f>
        <v>2326732549</v>
      </c>
      <c r="K620" s="20">
        <f>K621+K672+K694+K719</f>
        <v>2370129175</v>
      </c>
      <c r="L620" s="22">
        <f t="shared" si="218"/>
        <v>8.3845278421274401</v>
      </c>
      <c r="M620" s="20">
        <f>M621+M672+M694+M719</f>
        <v>2865459085</v>
      </c>
      <c r="N620" s="20">
        <f>N621+N672+N694+N719</f>
        <v>2438869939</v>
      </c>
      <c r="O620" s="22">
        <f t="shared" si="213"/>
        <v>2.9002960988402577</v>
      </c>
      <c r="P620" s="20">
        <f>P621+P672+P694+P719</f>
        <v>2922845533</v>
      </c>
      <c r="Q620" s="20">
        <f>Q621+Q672+Q694+Q719</f>
        <v>2692112361</v>
      </c>
      <c r="R620" s="22">
        <f t="shared" si="214"/>
        <v>10.383596843373937</v>
      </c>
      <c r="S620" s="20">
        <f>S621+S672+S694+S719</f>
        <v>2902750169</v>
      </c>
      <c r="T620" s="20">
        <f>T621+T672+T694+T719</f>
        <v>953132999</v>
      </c>
      <c r="U620" s="23">
        <f t="shared" si="215"/>
        <v>7.8242576740651799</v>
      </c>
      <c r="V620" s="79">
        <v>3141334262.6615486</v>
      </c>
      <c r="W620" s="80">
        <v>8.2192431236250911</v>
      </c>
      <c r="X620" s="79">
        <v>3406007677.3244476</v>
      </c>
      <c r="Y620" s="80">
        <v>8.4255094342825458</v>
      </c>
      <c r="Z620" s="79">
        <v>3721524103.148231</v>
      </c>
      <c r="AA620" s="24">
        <f t="shared" si="216"/>
        <v>9.2635265599763272</v>
      </c>
      <c r="AB620" s="63">
        <f>AB621+AB672+AB694+AB719</f>
        <v>4055331034.1703486</v>
      </c>
      <c r="AC620" s="23">
        <f t="shared" si="217"/>
        <v>8.9696296939131344</v>
      </c>
    </row>
    <row r="621" spans="1:29">
      <c r="A621" s="25"/>
      <c r="B621" s="25"/>
      <c r="C621" s="26" t="s">
        <v>43</v>
      </c>
      <c r="D621" s="26"/>
      <c r="E621" s="26"/>
      <c r="F621" s="28"/>
      <c r="G621" s="32" t="s">
        <v>355</v>
      </c>
      <c r="H621" s="20">
        <f t="shared" ref="H621:AB621" si="221">H622+H653</f>
        <v>1845058157</v>
      </c>
      <c r="I621" s="20">
        <f t="shared" si="221"/>
        <v>2120327550</v>
      </c>
      <c r="J621" s="20">
        <f t="shared" si="221"/>
        <v>2231520273</v>
      </c>
      <c r="K621" s="20">
        <f t="shared" si="221"/>
        <v>2276044485</v>
      </c>
      <c r="L621" s="22">
        <f t="shared" si="218"/>
        <v>7.3440037601737487</v>
      </c>
      <c r="M621" s="20">
        <f t="shared" si="221"/>
        <v>2813068207</v>
      </c>
      <c r="N621" s="20">
        <f t="shared" si="221"/>
        <v>2384477596</v>
      </c>
      <c r="O621" s="22">
        <f t="shared" si="213"/>
        <v>4.7641033255112291</v>
      </c>
      <c r="P621" s="20">
        <f t="shared" si="221"/>
        <v>2821702183</v>
      </c>
      <c r="Q621" s="20">
        <f t="shared" si="221"/>
        <v>2635613429</v>
      </c>
      <c r="R621" s="22">
        <f t="shared" si="214"/>
        <v>10.532111244042895</v>
      </c>
      <c r="S621" s="20">
        <f t="shared" si="221"/>
        <v>2829802223</v>
      </c>
      <c r="T621" s="20">
        <f t="shared" si="221"/>
        <v>934082712</v>
      </c>
      <c r="U621" s="23">
        <f t="shared" si="215"/>
        <v>7.3678784552892154</v>
      </c>
      <c r="V621" s="79">
        <v>3096047370.6615486</v>
      </c>
      <c r="W621" s="80">
        <v>9.4086132768420185</v>
      </c>
      <c r="X621" s="79">
        <v>3356303016.4032855</v>
      </c>
      <c r="Y621" s="80">
        <v>8.4060614901420934</v>
      </c>
      <c r="Z621" s="79">
        <v>3667079508.8375382</v>
      </c>
      <c r="AA621" s="24">
        <f t="shared" si="216"/>
        <v>9.2594885180328674</v>
      </c>
      <c r="AB621" s="63">
        <f t="shared" si="221"/>
        <v>3996328518.6896949</v>
      </c>
      <c r="AC621" s="23">
        <f t="shared" si="217"/>
        <v>8.9785075305478728</v>
      </c>
    </row>
    <row r="622" spans="1:29">
      <c r="A622" s="25"/>
      <c r="B622" s="25"/>
      <c r="C622" s="25"/>
      <c r="D622" s="26" t="s">
        <v>380</v>
      </c>
      <c r="E622" s="26"/>
      <c r="F622" s="28"/>
      <c r="G622" s="32" t="s">
        <v>355</v>
      </c>
      <c r="H622" s="20">
        <f t="shared" ref="H622:AB622" si="222">H623+H629+H633+H637+H639+H641+H648+H650</f>
        <v>1016478544</v>
      </c>
      <c r="I622" s="20">
        <f t="shared" si="222"/>
        <v>1002469108</v>
      </c>
      <c r="J622" s="20">
        <f t="shared" si="222"/>
        <v>1130197086</v>
      </c>
      <c r="K622" s="20">
        <f t="shared" si="222"/>
        <v>1114382179</v>
      </c>
      <c r="L622" s="22">
        <f t="shared" si="218"/>
        <v>11.163742613802327</v>
      </c>
      <c r="M622" s="20">
        <f t="shared" si="222"/>
        <v>1373040503</v>
      </c>
      <c r="N622" s="20">
        <f t="shared" si="222"/>
        <v>1200871603</v>
      </c>
      <c r="O622" s="22">
        <f t="shared" si="213"/>
        <v>7.761199490610295</v>
      </c>
      <c r="P622" s="20">
        <f t="shared" si="222"/>
        <v>1391627688</v>
      </c>
      <c r="Q622" s="20">
        <f t="shared" si="222"/>
        <v>1340537808</v>
      </c>
      <c r="R622" s="22">
        <f t="shared" si="214"/>
        <v>11.630402838329076</v>
      </c>
      <c r="S622" s="20">
        <f t="shared" si="222"/>
        <v>1408318223</v>
      </c>
      <c r="T622" s="20">
        <f t="shared" si="222"/>
        <v>453354822</v>
      </c>
      <c r="U622" s="23">
        <f t="shared" si="215"/>
        <v>5.0562106190144931</v>
      </c>
      <c r="V622" s="79">
        <v>1592395721.601341</v>
      </c>
      <c r="W622" s="80">
        <v>13.070731855561661</v>
      </c>
      <c r="X622" s="79">
        <v>1731265690.1889043</v>
      </c>
      <c r="Y622" s="80">
        <v>8.7208202523875826</v>
      </c>
      <c r="Z622" s="79">
        <v>1880140324.8553913</v>
      </c>
      <c r="AA622" s="24">
        <f t="shared" si="216"/>
        <v>8.5991789423287628</v>
      </c>
      <c r="AB622" s="63">
        <f t="shared" si="222"/>
        <v>2055696547.5484383</v>
      </c>
      <c r="AC622" s="23">
        <f t="shared" si="217"/>
        <v>9.3373999999999882</v>
      </c>
    </row>
    <row r="623" spans="1:29">
      <c r="A623" s="25"/>
      <c r="B623" s="25"/>
      <c r="C623" s="25"/>
      <c r="D623" s="25"/>
      <c r="E623" s="26" t="s">
        <v>311</v>
      </c>
      <c r="F623" s="28"/>
      <c r="G623" s="32" t="s">
        <v>355</v>
      </c>
      <c r="H623" s="20">
        <f t="shared" ref="H623:AB623" si="223">SUM(H624:H628)</f>
        <v>474944639</v>
      </c>
      <c r="I623" s="20">
        <f t="shared" si="223"/>
        <v>433899835</v>
      </c>
      <c r="J623" s="20">
        <f t="shared" si="223"/>
        <v>455799601</v>
      </c>
      <c r="K623" s="20">
        <f t="shared" si="223"/>
        <v>410104778</v>
      </c>
      <c r="L623" s="22">
        <f t="shared" si="218"/>
        <v>-5.4839977065213645</v>
      </c>
      <c r="M623" s="20">
        <f t="shared" si="223"/>
        <v>592096489</v>
      </c>
      <c r="N623" s="20">
        <f t="shared" si="223"/>
        <v>455090772</v>
      </c>
      <c r="O623" s="22">
        <f t="shared" si="213"/>
        <v>10.969390363942551</v>
      </c>
      <c r="P623" s="20">
        <f t="shared" si="223"/>
        <v>548949535</v>
      </c>
      <c r="Q623" s="20">
        <f t="shared" si="223"/>
        <v>560811683</v>
      </c>
      <c r="R623" s="22">
        <f t="shared" si="214"/>
        <v>23.230730549728662</v>
      </c>
      <c r="S623" s="20">
        <f t="shared" si="223"/>
        <v>494373090</v>
      </c>
      <c r="T623" s="20">
        <f t="shared" si="223"/>
        <v>181390964</v>
      </c>
      <c r="U623" s="23">
        <f t="shared" si="215"/>
        <v>-11.846863218789267</v>
      </c>
      <c r="V623" s="79">
        <v>602950209</v>
      </c>
      <c r="W623" s="80">
        <v>21.962586798565439</v>
      </c>
      <c r="X623" s="79">
        <v>645299055.43253374</v>
      </c>
      <c r="Y623" s="80">
        <v>7.023605896541568</v>
      </c>
      <c r="Z623" s="79">
        <v>690613794.173715</v>
      </c>
      <c r="AA623" s="24">
        <f t="shared" si="216"/>
        <v>7.0222849947932247</v>
      </c>
      <c r="AB623" s="63">
        <f t="shared" si="223"/>
        <v>755099166.59089136</v>
      </c>
      <c r="AC623" s="23">
        <f t="shared" si="217"/>
        <v>9.3373999999999882</v>
      </c>
    </row>
    <row r="624" spans="1:29">
      <c r="A624" s="25"/>
      <c r="B624" s="25"/>
      <c r="C624" s="25"/>
      <c r="D624" s="25"/>
      <c r="E624" s="25"/>
      <c r="F624" s="28" t="s">
        <v>833</v>
      </c>
      <c r="G624" s="29">
        <v>101</v>
      </c>
      <c r="H624" s="30">
        <v>337007545</v>
      </c>
      <c r="I624" s="30">
        <v>323135829</v>
      </c>
      <c r="J624" s="30">
        <v>332433413</v>
      </c>
      <c r="K624" s="30">
        <v>312370814</v>
      </c>
      <c r="L624" s="22">
        <f t="shared" si="218"/>
        <v>-3.3314210415212102</v>
      </c>
      <c r="M624" s="30">
        <v>442502118</v>
      </c>
      <c r="N624" s="30">
        <v>336680393</v>
      </c>
      <c r="O624" s="22">
        <f t="shared" si="213"/>
        <v>7.7822824382050015</v>
      </c>
      <c r="P624" s="30">
        <v>405615078</v>
      </c>
      <c r="Q624" s="30">
        <v>414725586</v>
      </c>
      <c r="R624" s="22">
        <f t="shared" si="214"/>
        <v>23.180795384185032</v>
      </c>
      <c r="S624" s="30">
        <v>359912834</v>
      </c>
      <c r="T624" s="30">
        <v>138499527</v>
      </c>
      <c r="U624" s="23">
        <f t="shared" si="215"/>
        <v>-13.216631394427637</v>
      </c>
      <c r="V624" s="89">
        <v>472325029</v>
      </c>
      <c r="W624" s="90">
        <v>31.233172140785626</v>
      </c>
      <c r="X624" s="89">
        <v>505387781</v>
      </c>
      <c r="Y624" s="90">
        <v>6.9999999936484443</v>
      </c>
      <c r="Z624" s="89">
        <v>540764926</v>
      </c>
      <c r="AA624" s="24">
        <f t="shared" si="216"/>
        <v>7.0000000652963905</v>
      </c>
      <c r="AB624" s="64">
        <f>Z624*$AB$3*$AB$4</f>
        <v>591258310.20032394</v>
      </c>
      <c r="AC624" s="23">
        <f t="shared" si="217"/>
        <v>9.3373999999999882</v>
      </c>
    </row>
    <row r="625" spans="1:29">
      <c r="A625" s="25"/>
      <c r="B625" s="25"/>
      <c r="C625" s="25"/>
      <c r="D625" s="25"/>
      <c r="E625" s="25"/>
      <c r="F625" s="28" t="s">
        <v>834</v>
      </c>
      <c r="G625" s="29">
        <v>102</v>
      </c>
      <c r="H625" s="30">
        <v>107531154</v>
      </c>
      <c r="I625" s="30">
        <v>84656188</v>
      </c>
      <c r="J625" s="30">
        <v>91028188</v>
      </c>
      <c r="K625" s="30">
        <v>80792387</v>
      </c>
      <c r="L625" s="22">
        <f t="shared" si="218"/>
        <v>-4.5641093596134965</v>
      </c>
      <c r="M625" s="30">
        <v>114742528</v>
      </c>
      <c r="N625" s="30">
        <v>87809592</v>
      </c>
      <c r="O625" s="22">
        <f t="shared" si="213"/>
        <v>8.6854780017825135</v>
      </c>
      <c r="P625" s="30">
        <v>105148268</v>
      </c>
      <c r="Q625" s="30">
        <v>110092061</v>
      </c>
      <c r="R625" s="22">
        <f t="shared" si="214"/>
        <v>25.375894013947814</v>
      </c>
      <c r="S625" s="30">
        <v>93032508</v>
      </c>
      <c r="T625" s="30">
        <v>35293963</v>
      </c>
      <c r="U625" s="23">
        <f t="shared" si="215"/>
        <v>-15.49571589907832</v>
      </c>
      <c r="V625" s="89">
        <v>125459022</v>
      </c>
      <c r="W625" s="90">
        <v>34.855035833280965</v>
      </c>
      <c r="X625" s="89">
        <v>134241154</v>
      </c>
      <c r="Y625" s="90">
        <v>7.0000003666535804</v>
      </c>
      <c r="Z625" s="89">
        <v>143638034</v>
      </c>
      <c r="AA625" s="24">
        <f t="shared" si="216"/>
        <v>6.9999994189561221</v>
      </c>
      <c r="AB625" s="64">
        <f>Z625*$AB$3*$AB$4</f>
        <v>157050091.78671598</v>
      </c>
      <c r="AC625" s="23">
        <f t="shared" si="217"/>
        <v>9.3373999999999882</v>
      </c>
    </row>
    <row r="626" spans="1:29">
      <c r="A626" s="25"/>
      <c r="B626" s="25"/>
      <c r="C626" s="25"/>
      <c r="D626" s="25"/>
      <c r="E626" s="25"/>
      <c r="F626" s="28" t="s">
        <v>835</v>
      </c>
      <c r="G626" s="29">
        <v>105</v>
      </c>
      <c r="H626" s="30">
        <v>703040</v>
      </c>
      <c r="I626" s="30">
        <v>823548</v>
      </c>
      <c r="J626" s="30">
        <v>1014000</v>
      </c>
      <c r="K626" s="30">
        <v>443242</v>
      </c>
      <c r="L626" s="22">
        <f t="shared" si="218"/>
        <v>-46.178971960347184</v>
      </c>
      <c r="M626" s="30">
        <v>1092825</v>
      </c>
      <c r="N626" s="30">
        <v>421163</v>
      </c>
      <c r="O626" s="22">
        <f t="shared" si="213"/>
        <v>-4.9812517766818161</v>
      </c>
      <c r="P626" s="30">
        <v>1197158</v>
      </c>
      <c r="Q626" s="30">
        <v>557191</v>
      </c>
      <c r="R626" s="22">
        <f t="shared" si="214"/>
        <v>32.2981838385613</v>
      </c>
      <c r="S626" s="30">
        <v>1311563</v>
      </c>
      <c r="T626" s="30">
        <v>135243</v>
      </c>
      <c r="U626" s="23">
        <f t="shared" si="215"/>
        <v>135.38840361743101</v>
      </c>
      <c r="V626" s="94">
        <v>1444301</v>
      </c>
      <c r="W626" s="24">
        <v>10.120596570656531</v>
      </c>
      <c r="X626" s="30">
        <v>1585193.60244672</v>
      </c>
      <c r="Y626" s="24">
        <v>9.7550720000000126</v>
      </c>
      <c r="Z626" s="30">
        <v>1736360.7555035644</v>
      </c>
      <c r="AA626" s="24">
        <f t="shared" si="216"/>
        <v>9.5361950000000206</v>
      </c>
      <c r="AB626" s="64">
        <f>Z626*$AB$3*$AB$4</f>
        <v>1898491.7046879539</v>
      </c>
      <c r="AC626" s="23">
        <f t="shared" si="217"/>
        <v>9.3373999999999882</v>
      </c>
    </row>
    <row r="627" spans="1:29">
      <c r="A627" s="25"/>
      <c r="B627" s="25"/>
      <c r="C627" s="25"/>
      <c r="D627" s="25"/>
      <c r="E627" s="25"/>
      <c r="F627" s="28" t="s">
        <v>836</v>
      </c>
      <c r="G627" s="29">
        <v>109</v>
      </c>
      <c r="H627" s="30">
        <v>1931738</v>
      </c>
      <c r="I627" s="30">
        <v>2822172</v>
      </c>
      <c r="J627" s="30">
        <v>2613000</v>
      </c>
      <c r="K627" s="30">
        <v>2806695</v>
      </c>
      <c r="L627" s="22">
        <f t="shared" si="218"/>
        <v>-0.54840739685604944</v>
      </c>
      <c r="M627" s="30">
        <v>2816125</v>
      </c>
      <c r="N627" s="30">
        <v>4766247</v>
      </c>
      <c r="O627" s="22">
        <f t="shared" si="213"/>
        <v>69.817062416828321</v>
      </c>
      <c r="P627" s="30">
        <v>3091984</v>
      </c>
      <c r="Q627" s="30">
        <v>5575465</v>
      </c>
      <c r="R627" s="22">
        <f t="shared" si="214"/>
        <v>16.978096183433223</v>
      </c>
      <c r="S627" s="30">
        <v>3379798</v>
      </c>
      <c r="T627" s="30">
        <v>1146784</v>
      </c>
      <c r="U627" s="23">
        <f t="shared" si="215"/>
        <v>-39.380876751983919</v>
      </c>
      <c r="V627" s="94">
        <v>3721857</v>
      </c>
      <c r="W627" s="24">
        <v>10.120693603582225</v>
      </c>
      <c r="X627" s="30">
        <v>4084926.8300870401</v>
      </c>
      <c r="Y627" s="24">
        <v>9.7550720000000126</v>
      </c>
      <c r="Z627" s="30">
        <v>4474473.4182114592</v>
      </c>
      <c r="AA627" s="24">
        <f t="shared" si="216"/>
        <v>9.5361950000000064</v>
      </c>
      <c r="AB627" s="64">
        <f>Z627*$AB$3*$AB$4</f>
        <v>4892272.8991635358</v>
      </c>
      <c r="AC627" s="23">
        <f t="shared" si="217"/>
        <v>9.3374000000000024</v>
      </c>
    </row>
    <row r="628" spans="1:29">
      <c r="A628" s="25"/>
      <c r="B628" s="25"/>
      <c r="C628" s="25"/>
      <c r="D628" s="25"/>
      <c r="E628" s="25"/>
      <c r="F628" s="28" t="s">
        <v>837</v>
      </c>
      <c r="G628" s="29">
        <v>148</v>
      </c>
      <c r="H628" s="30">
        <v>27771162</v>
      </c>
      <c r="I628" s="30">
        <v>22462098</v>
      </c>
      <c r="J628" s="30">
        <v>28711000</v>
      </c>
      <c r="K628" s="30">
        <v>13691640</v>
      </c>
      <c r="L628" s="22">
        <f t="shared" si="218"/>
        <v>-39.045586926029799</v>
      </c>
      <c r="M628" s="30">
        <v>30942893</v>
      </c>
      <c r="N628" s="30">
        <v>25413377</v>
      </c>
      <c r="O628" s="22">
        <f t="shared" si="213"/>
        <v>85.612366378315528</v>
      </c>
      <c r="P628" s="30">
        <v>33897047</v>
      </c>
      <c r="Q628" s="30">
        <v>29861380</v>
      </c>
      <c r="R628" s="22">
        <f t="shared" si="214"/>
        <v>17.502605025691793</v>
      </c>
      <c r="S628" s="30">
        <v>36736387</v>
      </c>
      <c r="T628" s="30">
        <v>6315447</v>
      </c>
      <c r="U628" s="23">
        <f t="shared" si="215"/>
        <v>23.023071941082421</v>
      </c>
      <c r="V628" s="91">
        <v>0</v>
      </c>
      <c r="W628" s="92">
        <v>-100</v>
      </c>
      <c r="X628" s="91">
        <v>0</v>
      </c>
      <c r="Y628" s="92" t="s">
        <v>1226</v>
      </c>
      <c r="Z628" s="91">
        <v>0</v>
      </c>
      <c r="AA628" s="24" t="str">
        <f t="shared" si="216"/>
        <v>-</v>
      </c>
      <c r="AB628" s="64">
        <f>Z628*$AB$3*$AB$4</f>
        <v>0</v>
      </c>
      <c r="AC628" s="23" t="str">
        <f t="shared" si="217"/>
        <v>-</v>
      </c>
    </row>
    <row r="629" spans="1:29">
      <c r="A629" s="25"/>
      <c r="B629" s="25"/>
      <c r="C629" s="25"/>
      <c r="D629" s="25"/>
      <c r="E629" s="26" t="s">
        <v>303</v>
      </c>
      <c r="F629" s="28"/>
      <c r="G629" s="32" t="s">
        <v>355</v>
      </c>
      <c r="H629" s="20">
        <f t="shared" ref="H629:AB629" si="224">SUM(H630:H632)</f>
        <v>2493391</v>
      </c>
      <c r="I629" s="20">
        <f t="shared" si="224"/>
        <v>9343864</v>
      </c>
      <c r="J629" s="20">
        <f t="shared" si="224"/>
        <v>2526200</v>
      </c>
      <c r="K629" s="20">
        <f t="shared" si="224"/>
        <v>2597819</v>
      </c>
      <c r="L629" s="22">
        <f t="shared" si="218"/>
        <v>-72.197594057447759</v>
      </c>
      <c r="M629" s="20">
        <f t="shared" si="224"/>
        <v>2722578</v>
      </c>
      <c r="N629" s="20">
        <f t="shared" si="224"/>
        <v>3353421</v>
      </c>
      <c r="O629" s="22">
        <f t="shared" si="213"/>
        <v>29.086014075653452</v>
      </c>
      <c r="P629" s="20">
        <f t="shared" si="224"/>
        <v>3687774</v>
      </c>
      <c r="Q629" s="20">
        <f t="shared" si="224"/>
        <v>3606751</v>
      </c>
      <c r="R629" s="22">
        <f t="shared" si="214"/>
        <v>7.5543750695185707</v>
      </c>
      <c r="S629" s="20">
        <f t="shared" si="224"/>
        <v>4040193</v>
      </c>
      <c r="T629" s="20">
        <f t="shared" si="224"/>
        <v>1078913</v>
      </c>
      <c r="U629" s="23">
        <f t="shared" si="215"/>
        <v>12.017519368539723</v>
      </c>
      <c r="V629" s="79">
        <v>4449087.6816969598</v>
      </c>
      <c r="W629" s="80">
        <v>10.120671999999999</v>
      </c>
      <c r="X629" s="79">
        <v>4883099.3883896284</v>
      </c>
      <c r="Y629" s="80">
        <v>9.7550719999999842</v>
      </c>
      <c r="Z629" s="79">
        <v>5348761.2681102715</v>
      </c>
      <c r="AA629" s="24">
        <f t="shared" si="216"/>
        <v>9.5361950000000206</v>
      </c>
      <c r="AB629" s="63">
        <f t="shared" si="224"/>
        <v>5848196.5027587991</v>
      </c>
      <c r="AC629" s="23">
        <f t="shared" si="217"/>
        <v>9.3373999999999882</v>
      </c>
    </row>
    <row r="630" spans="1:29">
      <c r="A630" s="25"/>
      <c r="B630" s="25"/>
      <c r="C630" s="25"/>
      <c r="D630" s="25"/>
      <c r="E630" s="25"/>
      <c r="F630" s="28" t="s">
        <v>838</v>
      </c>
      <c r="G630" s="29">
        <v>125</v>
      </c>
      <c r="H630" s="30">
        <v>1940390</v>
      </c>
      <c r="I630" s="30">
        <v>2187638</v>
      </c>
      <c r="J630" s="30">
        <v>2526200</v>
      </c>
      <c r="K630" s="30">
        <v>2597819</v>
      </c>
      <c r="L630" s="22">
        <f t="shared" si="218"/>
        <v>18.749948574672786</v>
      </c>
      <c r="M630" s="30">
        <v>2722578</v>
      </c>
      <c r="N630" s="30">
        <v>3353421</v>
      </c>
      <c r="O630" s="22">
        <f t="shared" si="213"/>
        <v>29.086014075653452</v>
      </c>
      <c r="P630" s="30">
        <v>3687774</v>
      </c>
      <c r="Q630" s="30">
        <v>3606751</v>
      </c>
      <c r="R630" s="22">
        <f t="shared" si="214"/>
        <v>7.5543750695185707</v>
      </c>
      <c r="S630" s="30">
        <v>4040193</v>
      </c>
      <c r="T630" s="30">
        <v>1078913</v>
      </c>
      <c r="U630" s="23">
        <f t="shared" si="215"/>
        <v>12.017519368539723</v>
      </c>
      <c r="V630" s="30">
        <v>4449087.6816969598</v>
      </c>
      <c r="W630" s="24">
        <v>10.120671999999999</v>
      </c>
      <c r="X630" s="30">
        <v>4883099.3883896284</v>
      </c>
      <c r="Y630" s="24">
        <v>9.7550719999999842</v>
      </c>
      <c r="Z630" s="30">
        <v>5348761.2681102715</v>
      </c>
      <c r="AA630" s="24">
        <f t="shared" si="216"/>
        <v>9.5361950000000206</v>
      </c>
      <c r="AB630" s="64">
        <f>Z630*$AB$3*$AB$4</f>
        <v>5848196.5027587991</v>
      </c>
      <c r="AC630" s="23">
        <f t="shared" si="217"/>
        <v>9.3373999999999882</v>
      </c>
    </row>
    <row r="631" spans="1:29">
      <c r="A631" s="25"/>
      <c r="B631" s="25"/>
      <c r="C631" s="25"/>
      <c r="D631" s="25"/>
      <c r="E631" s="25"/>
      <c r="F631" s="28" t="s">
        <v>839</v>
      </c>
      <c r="G631" s="29">
        <v>100</v>
      </c>
      <c r="H631" s="31">
        <v>0</v>
      </c>
      <c r="I631" s="30">
        <v>7156226</v>
      </c>
      <c r="J631" s="31"/>
      <c r="K631" s="31"/>
      <c r="L631" s="22">
        <f t="shared" si="218"/>
        <v>-100</v>
      </c>
      <c r="M631" s="31"/>
      <c r="N631" s="31"/>
      <c r="O631" s="22" t="str">
        <f t="shared" si="213"/>
        <v>-</v>
      </c>
      <c r="P631" s="31"/>
      <c r="Q631" s="31"/>
      <c r="R631" s="22" t="str">
        <f t="shared" si="214"/>
        <v>-</v>
      </c>
      <c r="S631" s="31"/>
      <c r="T631" s="31"/>
      <c r="U631" s="23" t="str">
        <f t="shared" si="215"/>
        <v>-</v>
      </c>
      <c r="V631" s="30">
        <v>0</v>
      </c>
      <c r="W631" s="24" t="s">
        <v>1226</v>
      </c>
      <c r="X631" s="30">
        <v>0</v>
      </c>
      <c r="Y631" s="24" t="s">
        <v>1226</v>
      </c>
      <c r="Z631" s="30">
        <v>0</v>
      </c>
      <c r="AA631" s="24" t="str">
        <f t="shared" si="216"/>
        <v>-</v>
      </c>
      <c r="AB631" s="64">
        <f>Z631*$AB$3*$AB$4</f>
        <v>0</v>
      </c>
      <c r="AC631" s="23" t="str">
        <f t="shared" si="217"/>
        <v>-</v>
      </c>
    </row>
    <row r="632" spans="1:29">
      <c r="A632" s="25"/>
      <c r="B632" s="25"/>
      <c r="C632" s="25"/>
      <c r="D632" s="25"/>
      <c r="E632" s="25"/>
      <c r="F632" s="28" t="s">
        <v>840</v>
      </c>
      <c r="G632" s="29">
        <v>132</v>
      </c>
      <c r="H632" s="30">
        <v>553001</v>
      </c>
      <c r="I632" s="31">
        <v>0</v>
      </c>
      <c r="J632" s="31"/>
      <c r="K632" s="31"/>
      <c r="L632" s="22" t="str">
        <f t="shared" si="218"/>
        <v>-</v>
      </c>
      <c r="M632" s="31"/>
      <c r="N632" s="31"/>
      <c r="O632" s="22" t="str">
        <f t="shared" si="213"/>
        <v>-</v>
      </c>
      <c r="P632" s="31"/>
      <c r="Q632" s="31"/>
      <c r="R632" s="22" t="str">
        <f t="shared" si="214"/>
        <v>-</v>
      </c>
      <c r="S632" s="31"/>
      <c r="T632" s="31"/>
      <c r="U632" s="23" t="str">
        <f t="shared" si="215"/>
        <v>-</v>
      </c>
      <c r="V632" s="30">
        <v>0</v>
      </c>
      <c r="W632" s="24" t="s">
        <v>1226</v>
      </c>
      <c r="X632" s="30">
        <v>0</v>
      </c>
      <c r="Y632" s="24" t="s">
        <v>1226</v>
      </c>
      <c r="Z632" s="30">
        <v>0</v>
      </c>
      <c r="AA632" s="24" t="str">
        <f t="shared" si="216"/>
        <v>-</v>
      </c>
      <c r="AB632" s="64">
        <f>Z632*$AB$3*$AB$4</f>
        <v>0</v>
      </c>
      <c r="AC632" s="23" t="str">
        <f t="shared" si="217"/>
        <v>-</v>
      </c>
    </row>
    <row r="633" spans="1:29">
      <c r="A633" s="25"/>
      <c r="B633" s="25"/>
      <c r="C633" s="25"/>
      <c r="D633" s="25"/>
      <c r="E633" s="26" t="s">
        <v>313</v>
      </c>
      <c r="F633" s="28"/>
      <c r="G633" s="32" t="s">
        <v>355</v>
      </c>
      <c r="H633" s="20">
        <f t="shared" ref="H633:AB633" si="225">SUM(H634:H636)</f>
        <v>1183270</v>
      </c>
      <c r="I633" s="20">
        <f t="shared" si="225"/>
        <v>1858092</v>
      </c>
      <c r="J633" s="20">
        <f t="shared" si="225"/>
        <v>1076320</v>
      </c>
      <c r="K633" s="20">
        <f t="shared" si="225"/>
        <v>2585110</v>
      </c>
      <c r="L633" s="22">
        <f t="shared" si="218"/>
        <v>39.127126105704122</v>
      </c>
      <c r="M633" s="20">
        <f t="shared" si="225"/>
        <v>2337337</v>
      </c>
      <c r="N633" s="20">
        <f t="shared" si="225"/>
        <v>2547862</v>
      </c>
      <c r="O633" s="22">
        <f t="shared" si="213"/>
        <v>-1.4408671197743956</v>
      </c>
      <c r="P633" s="20">
        <f t="shared" si="225"/>
        <v>2620485</v>
      </c>
      <c r="Q633" s="20">
        <f t="shared" si="225"/>
        <v>2772646</v>
      </c>
      <c r="R633" s="22">
        <f t="shared" si="214"/>
        <v>8.8224558472947052</v>
      </c>
      <c r="S633" s="20">
        <f t="shared" si="225"/>
        <v>2870909</v>
      </c>
      <c r="T633" s="20">
        <f t="shared" si="225"/>
        <v>858117</v>
      </c>
      <c r="U633" s="23">
        <f t="shared" si="215"/>
        <v>3.5440153557287886</v>
      </c>
      <c r="V633" s="79">
        <v>3161464.2833084795</v>
      </c>
      <c r="W633" s="80">
        <v>10.120671999999971</v>
      </c>
      <c r="X633" s="79">
        <v>3469867.4003995056</v>
      </c>
      <c r="Y633" s="80">
        <v>9.7550720000000126</v>
      </c>
      <c r="Z633" s="79">
        <v>3800760.7219430339</v>
      </c>
      <c r="AA633" s="24">
        <f t="shared" si="216"/>
        <v>9.5361950000000206</v>
      </c>
      <c r="AB633" s="63">
        <f t="shared" si="225"/>
        <v>4155652.9535937426</v>
      </c>
      <c r="AC633" s="23">
        <f t="shared" si="217"/>
        <v>9.3374000000000024</v>
      </c>
    </row>
    <row r="634" spans="1:29">
      <c r="A634" s="25"/>
      <c r="B634" s="25"/>
      <c r="C634" s="25"/>
      <c r="D634" s="25"/>
      <c r="E634" s="25"/>
      <c r="F634" s="28" t="s">
        <v>841</v>
      </c>
      <c r="G634" s="29">
        <v>108</v>
      </c>
      <c r="H634" s="30">
        <v>538126</v>
      </c>
      <c r="I634" s="30">
        <v>523073</v>
      </c>
      <c r="J634" s="30">
        <v>586000</v>
      </c>
      <c r="K634" s="30">
        <v>731358</v>
      </c>
      <c r="L634" s="22">
        <f t="shared" si="218"/>
        <v>39.819489822644243</v>
      </c>
      <c r="M634" s="30">
        <v>631554</v>
      </c>
      <c r="N634" s="30">
        <v>649430</v>
      </c>
      <c r="O634" s="22">
        <f t="shared" si="213"/>
        <v>-11.202174584813449</v>
      </c>
      <c r="P634" s="30">
        <v>721849</v>
      </c>
      <c r="Q634" s="30">
        <v>646758</v>
      </c>
      <c r="R634" s="22">
        <f t="shared" si="214"/>
        <v>-0.41143772231033893</v>
      </c>
      <c r="S634" s="30">
        <v>790832</v>
      </c>
      <c r="T634" s="30">
        <v>319229</v>
      </c>
      <c r="U634" s="23">
        <f t="shared" si="215"/>
        <v>22.276338290365175</v>
      </c>
      <c r="V634" s="30">
        <v>870869.51279104</v>
      </c>
      <c r="W634" s="24">
        <v>10.120671999999999</v>
      </c>
      <c r="X634" s="30">
        <v>955823.4607898551</v>
      </c>
      <c r="Y634" s="24">
        <v>9.7550719999999842</v>
      </c>
      <c r="Z634" s="30">
        <v>1046972.6498665244</v>
      </c>
      <c r="AA634" s="24">
        <f t="shared" si="216"/>
        <v>9.5361950000000206</v>
      </c>
      <c r="AB634" s="64">
        <f>Z634*$AB$3*$AB$4</f>
        <v>1144732.6740751611</v>
      </c>
      <c r="AC634" s="23">
        <f t="shared" si="217"/>
        <v>9.3373999999999882</v>
      </c>
    </row>
    <row r="635" spans="1:29">
      <c r="A635" s="25"/>
      <c r="B635" s="25"/>
      <c r="C635" s="25"/>
      <c r="D635" s="25"/>
      <c r="E635" s="25"/>
      <c r="F635" s="28" t="s">
        <v>842</v>
      </c>
      <c r="G635" s="29">
        <v>108</v>
      </c>
      <c r="H635" s="31">
        <v>0</v>
      </c>
      <c r="I635" s="30">
        <v>-55387</v>
      </c>
      <c r="J635" s="31"/>
      <c r="K635" s="31"/>
      <c r="L635" s="22">
        <f t="shared" si="218"/>
        <v>-100</v>
      </c>
      <c r="M635" s="31"/>
      <c r="N635" s="31"/>
      <c r="O635" s="22" t="str">
        <f t="shared" si="213"/>
        <v>-</v>
      </c>
      <c r="P635" s="31"/>
      <c r="Q635" s="31"/>
      <c r="R635" s="22" t="str">
        <f t="shared" si="214"/>
        <v>-</v>
      </c>
      <c r="S635" s="31"/>
      <c r="T635" s="31"/>
      <c r="U635" s="23" t="str">
        <f t="shared" si="215"/>
        <v>-</v>
      </c>
      <c r="V635" s="30">
        <v>0</v>
      </c>
      <c r="W635" s="24" t="s">
        <v>1226</v>
      </c>
      <c r="X635" s="30">
        <v>0</v>
      </c>
      <c r="Y635" s="24" t="s">
        <v>1226</v>
      </c>
      <c r="Z635" s="30">
        <v>0</v>
      </c>
      <c r="AA635" s="24" t="str">
        <f t="shared" si="216"/>
        <v>-</v>
      </c>
      <c r="AB635" s="64">
        <f>Z635*$AB$3*$AB$4</f>
        <v>0</v>
      </c>
      <c r="AC635" s="23" t="str">
        <f t="shared" si="217"/>
        <v>-</v>
      </c>
    </row>
    <row r="636" spans="1:29">
      <c r="A636" s="25"/>
      <c r="B636" s="25"/>
      <c r="C636" s="25"/>
      <c r="D636" s="25"/>
      <c r="E636" s="25"/>
      <c r="F636" s="28" t="s">
        <v>842</v>
      </c>
      <c r="G636" s="29">
        <v>157</v>
      </c>
      <c r="H636" s="30">
        <v>645144</v>
      </c>
      <c r="I636" s="30">
        <v>1390406</v>
      </c>
      <c r="J636" s="30">
        <v>490320</v>
      </c>
      <c r="K636" s="30">
        <v>1853752</v>
      </c>
      <c r="L636" s="22">
        <f t="shared" si="218"/>
        <v>33.324510970177045</v>
      </c>
      <c r="M636" s="30">
        <v>1705783</v>
      </c>
      <c r="N636" s="30">
        <v>1898432</v>
      </c>
      <c r="O636" s="22">
        <f t="shared" si="213"/>
        <v>2.4102468938671535</v>
      </c>
      <c r="P636" s="30">
        <v>1898636</v>
      </c>
      <c r="Q636" s="30">
        <v>2125888</v>
      </c>
      <c r="R636" s="22">
        <f t="shared" si="214"/>
        <v>11.981256110305765</v>
      </c>
      <c r="S636" s="30">
        <v>2080077</v>
      </c>
      <c r="T636" s="30">
        <v>538888</v>
      </c>
      <c r="U636" s="23">
        <f t="shared" si="215"/>
        <v>-2.1549112653159455</v>
      </c>
      <c r="V636" s="30">
        <v>2290594.7705174396</v>
      </c>
      <c r="W636" s="24">
        <v>10.120671999999971</v>
      </c>
      <c r="X636" s="30">
        <v>2514043.9396096505</v>
      </c>
      <c r="Y636" s="24">
        <v>9.7550719999999842</v>
      </c>
      <c r="Z636" s="30">
        <v>2753788.0720765097</v>
      </c>
      <c r="AA636" s="24">
        <f t="shared" si="216"/>
        <v>9.5361950000000206</v>
      </c>
      <c r="AB636" s="64">
        <f>Z636*$AB$3*$AB$4</f>
        <v>3010920.2795185815</v>
      </c>
      <c r="AC636" s="23">
        <f t="shared" si="217"/>
        <v>9.3373999999999882</v>
      </c>
    </row>
    <row r="637" spans="1:29">
      <c r="A637" s="25"/>
      <c r="B637" s="25"/>
      <c r="C637" s="25"/>
      <c r="D637" s="25"/>
      <c r="E637" s="26" t="s">
        <v>325</v>
      </c>
      <c r="F637" s="28"/>
      <c r="G637" s="32" t="s">
        <v>355</v>
      </c>
      <c r="H637" s="20">
        <f t="shared" ref="H637:AB637" si="226">H638</f>
        <v>350333964</v>
      </c>
      <c r="I637" s="20">
        <f t="shared" si="226"/>
        <v>368984827</v>
      </c>
      <c r="J637" s="20">
        <f t="shared" si="226"/>
        <v>453728042</v>
      </c>
      <c r="K637" s="20">
        <f t="shared" si="226"/>
        <v>491513117</v>
      </c>
      <c r="L637" s="22">
        <f t="shared" si="218"/>
        <v>33.206864086040042</v>
      </c>
      <c r="M637" s="20">
        <f t="shared" si="226"/>
        <v>525000000</v>
      </c>
      <c r="N637" s="20">
        <f t="shared" si="226"/>
        <v>511179260</v>
      </c>
      <c r="O637" s="22">
        <f t="shared" si="213"/>
        <v>4.0011430661371321</v>
      </c>
      <c r="P637" s="20">
        <f t="shared" si="226"/>
        <v>575100000</v>
      </c>
      <c r="Q637" s="20">
        <f t="shared" si="226"/>
        <v>527152568</v>
      </c>
      <c r="R637" s="22">
        <f t="shared" si="214"/>
        <v>3.124795790815142</v>
      </c>
      <c r="S637" s="20">
        <f t="shared" si="226"/>
        <v>630058902</v>
      </c>
      <c r="T637" s="20">
        <f t="shared" si="226"/>
        <v>184628024</v>
      </c>
      <c r="U637" s="23">
        <f t="shared" si="215"/>
        <v>19.521167162368826</v>
      </c>
      <c r="V637" s="79">
        <v>669138989</v>
      </c>
      <c r="W637" s="80">
        <v>6.2026084983400409</v>
      </c>
      <c r="X637" s="79">
        <v>734413979.157022</v>
      </c>
      <c r="Y637" s="80">
        <v>9.7550719999999842</v>
      </c>
      <c r="Z637" s="79">
        <v>804449128.31669509</v>
      </c>
      <c r="AA637" s="24">
        <f t="shared" si="216"/>
        <v>9.5361950000000206</v>
      </c>
      <c r="AB637" s="63">
        <f t="shared" si="226"/>
        <v>879563761.22413814</v>
      </c>
      <c r="AC637" s="23">
        <f t="shared" si="217"/>
        <v>9.3373999999999882</v>
      </c>
    </row>
    <row r="638" spans="1:29">
      <c r="A638" s="25"/>
      <c r="B638" s="25"/>
      <c r="C638" s="25"/>
      <c r="D638" s="25"/>
      <c r="E638" s="25"/>
      <c r="F638" s="28" t="s">
        <v>843</v>
      </c>
      <c r="G638" s="29">
        <v>138</v>
      </c>
      <c r="H638" s="30">
        <v>350333964</v>
      </c>
      <c r="I638" s="30">
        <v>368984827</v>
      </c>
      <c r="J638" s="30">
        <v>453728042</v>
      </c>
      <c r="K638" s="30">
        <v>491513117</v>
      </c>
      <c r="L638" s="22">
        <f t="shared" si="218"/>
        <v>33.206864086040042</v>
      </c>
      <c r="M638" s="30">
        <v>525000000</v>
      </c>
      <c r="N638" s="30">
        <v>511179260</v>
      </c>
      <c r="O638" s="22">
        <f t="shared" si="213"/>
        <v>4.0011430661371321</v>
      </c>
      <c r="P638" s="30">
        <v>575100000</v>
      </c>
      <c r="Q638" s="30">
        <v>527152568</v>
      </c>
      <c r="R638" s="22">
        <f t="shared" si="214"/>
        <v>3.124795790815142</v>
      </c>
      <c r="S638" s="30">
        <v>630058902</v>
      </c>
      <c r="T638" s="30">
        <v>184628024</v>
      </c>
      <c r="U638" s="23">
        <f t="shared" si="215"/>
        <v>19.521167162368826</v>
      </c>
      <c r="V638" s="94">
        <v>669138989</v>
      </c>
      <c r="W638" s="24">
        <v>6.2026084983400409</v>
      </c>
      <c r="X638" s="30">
        <v>734413979.157022</v>
      </c>
      <c r="Y638" s="24">
        <v>9.7550719999999842</v>
      </c>
      <c r="Z638" s="30">
        <v>804449128.31669509</v>
      </c>
      <c r="AA638" s="24">
        <f t="shared" si="216"/>
        <v>9.5361950000000206</v>
      </c>
      <c r="AB638" s="64">
        <f>Z638*$AB$3*$AB$4</f>
        <v>879563761.22413814</v>
      </c>
      <c r="AC638" s="23">
        <f t="shared" si="217"/>
        <v>9.3373999999999882</v>
      </c>
    </row>
    <row r="639" spans="1:29">
      <c r="A639" s="25"/>
      <c r="B639" s="25"/>
      <c r="C639" s="25"/>
      <c r="D639" s="25"/>
      <c r="E639" s="26" t="s">
        <v>80</v>
      </c>
      <c r="F639" s="28"/>
      <c r="G639" s="32" t="s">
        <v>355</v>
      </c>
      <c r="H639" s="20">
        <f t="shared" ref="H639:AB639" si="227">H640</f>
        <v>9651431</v>
      </c>
      <c r="I639" s="20">
        <f t="shared" si="227"/>
        <v>7040800</v>
      </c>
      <c r="J639" s="20">
        <f t="shared" si="227"/>
        <v>8294200</v>
      </c>
      <c r="K639" s="20">
        <f t="shared" si="227"/>
        <v>6033666</v>
      </c>
      <c r="L639" s="22">
        <f t="shared" si="218"/>
        <v>-14.304255198272926</v>
      </c>
      <c r="M639" s="20">
        <f t="shared" si="227"/>
        <v>7736100</v>
      </c>
      <c r="N639" s="20">
        <f t="shared" si="227"/>
        <v>6369315</v>
      </c>
      <c r="O639" s="22">
        <f t="shared" si="213"/>
        <v>5.5629363640612439</v>
      </c>
      <c r="P639" s="20">
        <f t="shared" si="227"/>
        <v>7500000</v>
      </c>
      <c r="Q639" s="20">
        <f t="shared" si="227"/>
        <v>6841275</v>
      </c>
      <c r="R639" s="22">
        <f t="shared" si="214"/>
        <v>7.4099020067307038</v>
      </c>
      <c r="S639" s="20">
        <f t="shared" si="227"/>
        <v>7718461</v>
      </c>
      <c r="T639" s="20">
        <f t="shared" si="227"/>
        <v>1722359</v>
      </c>
      <c r="U639" s="23">
        <f t="shared" si="215"/>
        <v>12.821966665570386</v>
      </c>
      <c r="V639" s="79">
        <v>8499621.1212579198</v>
      </c>
      <c r="W639" s="80">
        <v>10.120671999999999</v>
      </c>
      <c r="X639" s="79">
        <v>9328765.2813638356</v>
      </c>
      <c r="Y639" s="80">
        <v>9.7550719999999842</v>
      </c>
      <c r="Z639" s="79">
        <v>10218374.529686991</v>
      </c>
      <c r="AA639" s="24">
        <f t="shared" si="216"/>
        <v>9.5361950000000206</v>
      </c>
      <c r="AB639" s="63">
        <f t="shared" si="227"/>
        <v>11172505.033021985</v>
      </c>
      <c r="AC639" s="23">
        <f t="shared" si="217"/>
        <v>9.3374000000000024</v>
      </c>
    </row>
    <row r="640" spans="1:29">
      <c r="A640" s="25"/>
      <c r="B640" s="25"/>
      <c r="C640" s="25"/>
      <c r="D640" s="25"/>
      <c r="E640" s="25"/>
      <c r="F640" s="28" t="s">
        <v>844</v>
      </c>
      <c r="G640" s="29">
        <v>158</v>
      </c>
      <c r="H640" s="30">
        <v>9651431</v>
      </c>
      <c r="I640" s="30">
        <v>7040800</v>
      </c>
      <c r="J640" s="30">
        <v>8294200</v>
      </c>
      <c r="K640" s="30">
        <v>6033666</v>
      </c>
      <c r="L640" s="22">
        <f t="shared" si="218"/>
        <v>-14.304255198272926</v>
      </c>
      <c r="M640" s="30">
        <v>7736100</v>
      </c>
      <c r="N640" s="30">
        <v>6369315</v>
      </c>
      <c r="O640" s="22">
        <f t="shared" si="213"/>
        <v>5.5629363640612439</v>
      </c>
      <c r="P640" s="30">
        <v>7500000</v>
      </c>
      <c r="Q640" s="30">
        <v>6841275</v>
      </c>
      <c r="R640" s="22">
        <f t="shared" si="214"/>
        <v>7.4099020067307038</v>
      </c>
      <c r="S640" s="30">
        <v>7718461</v>
      </c>
      <c r="T640" s="30">
        <v>1722359</v>
      </c>
      <c r="U640" s="23">
        <f t="shared" si="215"/>
        <v>12.821966665570386</v>
      </c>
      <c r="V640" s="30">
        <v>8499621.1212579198</v>
      </c>
      <c r="W640" s="24">
        <v>10.120671999999999</v>
      </c>
      <c r="X640" s="30">
        <v>9328765.2813638356</v>
      </c>
      <c r="Y640" s="24">
        <v>9.7550719999999842</v>
      </c>
      <c r="Z640" s="30">
        <v>10218374.529686991</v>
      </c>
      <c r="AA640" s="24">
        <f t="shared" si="216"/>
        <v>9.5361950000000206</v>
      </c>
      <c r="AB640" s="64">
        <f>Z640*$AB$3*$AB$4</f>
        <v>11172505.033021985</v>
      </c>
      <c r="AC640" s="23">
        <f t="shared" si="217"/>
        <v>9.3374000000000024</v>
      </c>
    </row>
    <row r="641" spans="1:29">
      <c r="A641" s="25"/>
      <c r="B641" s="25"/>
      <c r="C641" s="25"/>
      <c r="D641" s="25"/>
      <c r="E641" s="26" t="s">
        <v>312</v>
      </c>
      <c r="F641" s="28"/>
      <c r="G641" s="32" t="s">
        <v>355</v>
      </c>
      <c r="H641" s="20">
        <f t="shared" ref="H641:AB641" si="228">SUM(H642:H647)</f>
        <v>159973477</v>
      </c>
      <c r="I641" s="20">
        <f t="shared" si="228"/>
        <v>165562311</v>
      </c>
      <c r="J641" s="20">
        <f t="shared" si="228"/>
        <v>189270250</v>
      </c>
      <c r="K641" s="20">
        <f t="shared" si="228"/>
        <v>182685568</v>
      </c>
      <c r="L641" s="22">
        <f t="shared" si="218"/>
        <v>10.342484890779275</v>
      </c>
      <c r="M641" s="20">
        <f t="shared" si="228"/>
        <v>216481574</v>
      </c>
      <c r="N641" s="20">
        <f t="shared" si="228"/>
        <v>199948018</v>
      </c>
      <c r="O641" s="22">
        <f t="shared" si="213"/>
        <v>9.4492685924703039</v>
      </c>
      <c r="P641" s="20">
        <f t="shared" si="228"/>
        <v>222744704</v>
      </c>
      <c r="Q641" s="20">
        <f t="shared" si="228"/>
        <v>223562760</v>
      </c>
      <c r="R641" s="22">
        <f t="shared" si="214"/>
        <v>11.810440651629776</v>
      </c>
      <c r="S641" s="20">
        <f t="shared" si="228"/>
        <v>244031097</v>
      </c>
      <c r="T641" s="20">
        <f t="shared" si="228"/>
        <v>79728914</v>
      </c>
      <c r="U641" s="23">
        <f t="shared" si="215"/>
        <v>9.155521697799756</v>
      </c>
      <c r="V641" s="79">
        <v>276417782.21404058</v>
      </c>
      <c r="W641" s="80">
        <v>13.271540230809435</v>
      </c>
      <c r="X641" s="79">
        <v>303382535.8898235</v>
      </c>
      <c r="Y641" s="80">
        <v>9.7550720000000268</v>
      </c>
      <c r="Z641" s="79">
        <v>332313686.10822207</v>
      </c>
      <c r="AA641" s="24">
        <f t="shared" si="216"/>
        <v>9.5361950000000064</v>
      </c>
      <c r="AB641" s="63">
        <f t="shared" si="228"/>
        <v>363343144.23489118</v>
      </c>
      <c r="AC641" s="23">
        <f t="shared" si="217"/>
        <v>9.3373999999999882</v>
      </c>
    </row>
    <row r="642" spans="1:29">
      <c r="A642" s="25"/>
      <c r="B642" s="25"/>
      <c r="C642" s="25"/>
      <c r="D642" s="25"/>
      <c r="E642" s="25"/>
      <c r="F642" s="28" t="s">
        <v>845</v>
      </c>
      <c r="G642" s="29">
        <v>103</v>
      </c>
      <c r="H642" s="30">
        <v>141433000</v>
      </c>
      <c r="I642" s="30">
        <v>148133066</v>
      </c>
      <c r="J642" s="30">
        <v>169729000</v>
      </c>
      <c r="K642" s="30">
        <v>158865409</v>
      </c>
      <c r="L642" s="22">
        <f t="shared" si="218"/>
        <v>7.2450691056377536</v>
      </c>
      <c r="M642" s="30">
        <v>182923138</v>
      </c>
      <c r="N642" s="30">
        <v>164872354</v>
      </c>
      <c r="O642" s="22">
        <f t="shared" si="213"/>
        <v>3.7811535171888835</v>
      </c>
      <c r="P642" s="30">
        <v>200387022</v>
      </c>
      <c r="Q642" s="30">
        <v>189260762</v>
      </c>
      <c r="R642" s="22">
        <f t="shared" si="214"/>
        <v>14.792296833464263</v>
      </c>
      <c r="S642" s="30">
        <v>219536823</v>
      </c>
      <c r="T642" s="30">
        <v>79728914</v>
      </c>
      <c r="U642" s="23">
        <f t="shared" si="215"/>
        <v>15.997008930990148</v>
      </c>
      <c r="V642" s="30">
        <v>241755424.77505055</v>
      </c>
      <c r="W642" s="24">
        <v>10.120671999999999</v>
      </c>
      <c r="X642" s="30">
        <v>265338840.52576256</v>
      </c>
      <c r="Y642" s="24">
        <v>9.7550719999999842</v>
      </c>
      <c r="Z642" s="30">
        <v>290642069.76903832</v>
      </c>
      <c r="AA642" s="24">
        <f t="shared" si="216"/>
        <v>9.5361950000000064</v>
      </c>
      <c r="AB642" s="64">
        <f t="shared" ref="AB642:AB647" si="229">Z642*$AB$3*$AB$4</f>
        <v>317780482.39165252</v>
      </c>
      <c r="AC642" s="23">
        <f t="shared" si="217"/>
        <v>9.3374000000000024</v>
      </c>
    </row>
    <row r="643" spans="1:29">
      <c r="A643" s="25"/>
      <c r="B643" s="25"/>
      <c r="C643" s="25"/>
      <c r="D643" s="25"/>
      <c r="E643" s="25"/>
      <c r="F643" s="28" t="s">
        <v>846</v>
      </c>
      <c r="G643" s="29">
        <v>140</v>
      </c>
      <c r="H643" s="30">
        <v>17330477</v>
      </c>
      <c r="I643" s="30">
        <v>16815735</v>
      </c>
      <c r="J643" s="30">
        <v>17770000</v>
      </c>
      <c r="K643" s="30">
        <v>23087552</v>
      </c>
      <c r="L643" s="22">
        <f t="shared" si="218"/>
        <v>37.297311119615046</v>
      </c>
      <c r="M643" s="30">
        <v>30858720</v>
      </c>
      <c r="N643" s="30">
        <v>32357344</v>
      </c>
      <c r="O643" s="22">
        <f t="shared" si="213"/>
        <v>40.150605832961418</v>
      </c>
      <c r="P643" s="30">
        <v>20979782</v>
      </c>
      <c r="Q643" s="30">
        <v>33830400</v>
      </c>
      <c r="R643" s="22">
        <f t="shared" si="214"/>
        <v>4.552462649592016</v>
      </c>
      <c r="S643" s="30">
        <v>22984696</v>
      </c>
      <c r="T643" s="31">
        <v>0</v>
      </c>
      <c r="U643" s="23">
        <f t="shared" si="215"/>
        <v>-32.059047483919784</v>
      </c>
      <c r="V643" s="94">
        <v>33000000</v>
      </c>
      <c r="W643" s="24">
        <v>43.573793623374428</v>
      </c>
      <c r="X643" s="30">
        <v>36219173.759999998</v>
      </c>
      <c r="Y643" s="24">
        <v>9.7550719999999842</v>
      </c>
      <c r="Z643" s="30">
        <v>39673104.797142439</v>
      </c>
      <c r="AA643" s="24">
        <f t="shared" si="216"/>
        <v>9.5361950000000206</v>
      </c>
      <c r="AB643" s="64">
        <f t="shared" si="229"/>
        <v>43377541.284470811</v>
      </c>
      <c r="AC643" s="23">
        <f t="shared" si="217"/>
        <v>9.3373999999999882</v>
      </c>
    </row>
    <row r="644" spans="1:29">
      <c r="A644" s="25"/>
      <c r="B644" s="25"/>
      <c r="C644" s="25"/>
      <c r="D644" s="25"/>
      <c r="E644" s="25"/>
      <c r="F644" s="28" t="s">
        <v>847</v>
      </c>
      <c r="G644" s="29">
        <v>146</v>
      </c>
      <c r="H644" s="30">
        <v>1015000</v>
      </c>
      <c r="I644" s="30">
        <v>474108</v>
      </c>
      <c r="J644" s="30">
        <v>950000</v>
      </c>
      <c r="K644" s="30">
        <v>705793</v>
      </c>
      <c r="L644" s="22">
        <f t="shared" si="218"/>
        <v>48.867557602909045</v>
      </c>
      <c r="M644" s="30">
        <v>2699716</v>
      </c>
      <c r="N644" s="30">
        <v>2718320</v>
      </c>
      <c r="O644" s="22">
        <f t="shared" si="213"/>
        <v>285.1440861555725</v>
      </c>
      <c r="P644" s="30">
        <v>1000000</v>
      </c>
      <c r="Q644" s="30">
        <v>93698</v>
      </c>
      <c r="R644" s="22">
        <f t="shared" si="214"/>
        <v>-96.553091615409514</v>
      </c>
      <c r="S644" s="30">
        <v>1095564</v>
      </c>
      <c r="T644" s="31">
        <v>0</v>
      </c>
      <c r="U644" s="23">
        <f t="shared" si="215"/>
        <v>1069.2501440799163</v>
      </c>
      <c r="V644" s="30">
        <v>1206442.43899008</v>
      </c>
      <c r="W644" s="24">
        <v>10.120671999999999</v>
      </c>
      <c r="X644" s="30">
        <v>1324131.7675521185</v>
      </c>
      <c r="Y644" s="24">
        <v>9.7550720000000126</v>
      </c>
      <c r="Z644" s="30">
        <v>1450403.5549628355</v>
      </c>
      <c r="AA644" s="24">
        <f t="shared" si="216"/>
        <v>9.5361950000000206</v>
      </c>
      <c r="AB644" s="64">
        <f t="shared" si="229"/>
        <v>1585833.5365039352</v>
      </c>
      <c r="AC644" s="23">
        <f t="shared" si="217"/>
        <v>9.3373999999999882</v>
      </c>
    </row>
    <row r="645" spans="1:29">
      <c r="A645" s="25"/>
      <c r="B645" s="25"/>
      <c r="C645" s="25"/>
      <c r="D645" s="25"/>
      <c r="E645" s="25"/>
      <c r="F645" s="28" t="s">
        <v>848</v>
      </c>
      <c r="G645" s="29">
        <v>147</v>
      </c>
      <c r="H645" s="31"/>
      <c r="I645" s="31"/>
      <c r="J645" s="30">
        <v>26250</v>
      </c>
      <c r="K645" s="30">
        <v>26250</v>
      </c>
      <c r="L645" s="22" t="str">
        <f t="shared" si="218"/>
        <v>-</v>
      </c>
      <c r="M645" s="31"/>
      <c r="N645" s="31"/>
      <c r="O645" s="22">
        <f t="shared" si="213"/>
        <v>-100</v>
      </c>
      <c r="P645" s="30">
        <v>377900</v>
      </c>
      <c r="Q645" s="30">
        <v>377900</v>
      </c>
      <c r="R645" s="22" t="str">
        <f t="shared" si="214"/>
        <v>-</v>
      </c>
      <c r="S645" s="31"/>
      <c r="T645" s="31"/>
      <c r="U645" s="23">
        <f t="shared" si="215"/>
        <v>-100</v>
      </c>
      <c r="V645" s="94">
        <v>455915</v>
      </c>
      <c r="W645" s="24" t="s">
        <v>1226</v>
      </c>
      <c r="X645" s="30">
        <v>500389.83650879993</v>
      </c>
      <c r="Y645" s="24">
        <v>9.7550719999999842</v>
      </c>
      <c r="Z645" s="30">
        <v>548107.9870784604</v>
      </c>
      <c r="AA645" s="24">
        <f t="shared" si="216"/>
        <v>9.5361950000000206</v>
      </c>
      <c r="AB645" s="64">
        <f t="shared" si="229"/>
        <v>599287.02226392447</v>
      </c>
      <c r="AC645" s="23">
        <f t="shared" si="217"/>
        <v>9.3373999999999882</v>
      </c>
    </row>
    <row r="646" spans="1:29">
      <c r="A646" s="25"/>
      <c r="B646" s="25"/>
      <c r="C646" s="25"/>
      <c r="D646" s="25"/>
      <c r="E646" s="25"/>
      <c r="F646" s="28" t="s">
        <v>849</v>
      </c>
      <c r="G646" s="29">
        <v>145</v>
      </c>
      <c r="H646" s="30">
        <v>195000</v>
      </c>
      <c r="I646" s="30">
        <v>139402</v>
      </c>
      <c r="J646" s="30">
        <v>795000</v>
      </c>
      <c r="K646" s="31">
        <v>564</v>
      </c>
      <c r="L646" s="22">
        <f t="shared" si="218"/>
        <v>-99.595414699932576</v>
      </c>
      <c r="M646" s="31"/>
      <c r="N646" s="31"/>
      <c r="O646" s="22">
        <f t="shared" si="213"/>
        <v>-100</v>
      </c>
      <c r="P646" s="31"/>
      <c r="Q646" s="31"/>
      <c r="R646" s="22" t="str">
        <f t="shared" si="214"/>
        <v>-</v>
      </c>
      <c r="S646" s="31"/>
      <c r="T646" s="31"/>
      <c r="U646" s="23" t="str">
        <f t="shared" si="215"/>
        <v>-</v>
      </c>
      <c r="V646" s="30">
        <v>0</v>
      </c>
      <c r="W646" s="24" t="s">
        <v>1226</v>
      </c>
      <c r="X646" s="30">
        <v>0</v>
      </c>
      <c r="Y646" s="24" t="s">
        <v>1226</v>
      </c>
      <c r="Z646" s="30">
        <v>0</v>
      </c>
      <c r="AA646" s="24" t="str">
        <f t="shared" si="216"/>
        <v>-</v>
      </c>
      <c r="AB646" s="64">
        <f t="shared" si="229"/>
        <v>0</v>
      </c>
      <c r="AC646" s="23" t="str">
        <f t="shared" si="217"/>
        <v>-</v>
      </c>
    </row>
    <row r="647" spans="1:29">
      <c r="A647" s="25"/>
      <c r="B647" s="25"/>
      <c r="C647" s="25"/>
      <c r="D647" s="25"/>
      <c r="E647" s="25"/>
      <c r="F647" s="28" t="s">
        <v>850</v>
      </c>
      <c r="G647" s="29">
        <v>147</v>
      </c>
      <c r="H647" s="31"/>
      <c r="I647" s="31"/>
      <c r="J647" s="31"/>
      <c r="K647" s="31"/>
      <c r="L647" s="22" t="str">
        <f t="shared" si="218"/>
        <v>-</v>
      </c>
      <c r="M647" s="31"/>
      <c r="N647" s="31"/>
      <c r="O647" s="22" t="str">
        <f t="shared" si="213"/>
        <v>-</v>
      </c>
      <c r="P647" s="31"/>
      <c r="Q647" s="31"/>
      <c r="R647" s="22" t="str">
        <f t="shared" si="214"/>
        <v>-</v>
      </c>
      <c r="S647" s="30">
        <v>414014</v>
      </c>
      <c r="T647" s="31">
        <v>0</v>
      </c>
      <c r="U647" s="23" t="str">
        <f t="shared" si="215"/>
        <v>-</v>
      </c>
      <c r="V647" s="94">
        <v>0</v>
      </c>
      <c r="W647" s="24">
        <v>-100</v>
      </c>
      <c r="X647" s="30">
        <v>0</v>
      </c>
      <c r="Y647" s="24" t="s">
        <v>1226</v>
      </c>
      <c r="Z647" s="30">
        <v>0</v>
      </c>
      <c r="AA647" s="24" t="str">
        <f t="shared" si="216"/>
        <v>-</v>
      </c>
      <c r="AB647" s="64">
        <f t="shared" si="229"/>
        <v>0</v>
      </c>
      <c r="AC647" s="23" t="str">
        <f t="shared" si="217"/>
        <v>-</v>
      </c>
    </row>
    <row r="648" spans="1:29">
      <c r="A648" s="25"/>
      <c r="B648" s="25"/>
      <c r="C648" s="25"/>
      <c r="D648" s="25"/>
      <c r="E648" s="26" t="s">
        <v>304</v>
      </c>
      <c r="F648" s="28"/>
      <c r="G648" s="32" t="s">
        <v>355</v>
      </c>
      <c r="H648" s="20">
        <f t="shared" ref="H648:AB648" si="230">H649</f>
        <v>17898372</v>
      </c>
      <c r="I648" s="20">
        <f t="shared" si="230"/>
        <v>15779379</v>
      </c>
      <c r="J648" s="20">
        <f t="shared" si="230"/>
        <v>19502473</v>
      </c>
      <c r="K648" s="20">
        <f t="shared" si="230"/>
        <v>15790125</v>
      </c>
      <c r="L648" s="22">
        <f t="shared" si="218"/>
        <v>6.8101539357172669E-2</v>
      </c>
      <c r="M648" s="20">
        <f t="shared" si="230"/>
        <v>21018527</v>
      </c>
      <c r="N648" s="20">
        <f t="shared" si="230"/>
        <v>15790125</v>
      </c>
      <c r="O648" s="22">
        <f t="shared" si="213"/>
        <v>0</v>
      </c>
      <c r="P648" s="20">
        <f t="shared" si="230"/>
        <v>23025190</v>
      </c>
      <c r="Q648" s="20">
        <f t="shared" si="230"/>
        <v>15790125</v>
      </c>
      <c r="R648" s="22">
        <f t="shared" si="214"/>
        <v>0</v>
      </c>
      <c r="S648" s="20">
        <f t="shared" si="230"/>
        <v>25225571</v>
      </c>
      <c r="T648" s="20">
        <f t="shared" si="230"/>
        <v>3947531</v>
      </c>
      <c r="U648" s="23">
        <f t="shared" si="215"/>
        <v>59.755359758076651</v>
      </c>
      <c r="V648" s="79">
        <v>27778568.301037122</v>
      </c>
      <c r="W648" s="80">
        <v>10.120671999999999</v>
      </c>
      <c r="X648" s="79">
        <v>30488387.639372464</v>
      </c>
      <c r="Y648" s="80">
        <v>9.7550719999999842</v>
      </c>
      <c r="Z648" s="79">
        <v>33395819.737018924</v>
      </c>
      <c r="AA648" s="24">
        <f t="shared" si="216"/>
        <v>9.5361950000000206</v>
      </c>
      <c r="AB648" s="63">
        <f t="shared" si="230"/>
        <v>36514121.00914333</v>
      </c>
      <c r="AC648" s="23">
        <f t="shared" si="217"/>
        <v>9.3374000000000024</v>
      </c>
    </row>
    <row r="649" spans="1:29">
      <c r="A649" s="25"/>
      <c r="B649" s="25"/>
      <c r="C649" s="25"/>
      <c r="D649" s="25"/>
      <c r="E649" s="25"/>
      <c r="F649" s="28" t="s">
        <v>851</v>
      </c>
      <c r="G649" s="29">
        <v>100</v>
      </c>
      <c r="H649" s="30">
        <v>17898372</v>
      </c>
      <c r="I649" s="30">
        <v>15779379</v>
      </c>
      <c r="J649" s="30">
        <v>19502473</v>
      </c>
      <c r="K649" s="30">
        <v>15790125</v>
      </c>
      <c r="L649" s="22">
        <f t="shared" si="218"/>
        <v>6.8101539357172669E-2</v>
      </c>
      <c r="M649" s="30">
        <v>21018527</v>
      </c>
      <c r="N649" s="30">
        <v>15790125</v>
      </c>
      <c r="O649" s="22">
        <f t="shared" si="213"/>
        <v>0</v>
      </c>
      <c r="P649" s="30">
        <v>23025190</v>
      </c>
      <c r="Q649" s="30">
        <v>15790125</v>
      </c>
      <c r="R649" s="22">
        <f t="shared" si="214"/>
        <v>0</v>
      </c>
      <c r="S649" s="30">
        <v>25225571</v>
      </c>
      <c r="T649" s="30">
        <v>3947531</v>
      </c>
      <c r="U649" s="23">
        <f t="shared" si="215"/>
        <v>59.755359758076651</v>
      </c>
      <c r="V649" s="30">
        <v>27778568.301037122</v>
      </c>
      <c r="W649" s="24">
        <v>10.120671999999999</v>
      </c>
      <c r="X649" s="30">
        <v>30488387.639372464</v>
      </c>
      <c r="Y649" s="24">
        <v>9.7550719999999842</v>
      </c>
      <c r="Z649" s="30">
        <v>33395819.737018924</v>
      </c>
      <c r="AA649" s="24">
        <f t="shared" si="216"/>
        <v>9.5361950000000206</v>
      </c>
      <c r="AB649" s="64">
        <f>Z649*$AB$3*$AB$4</f>
        <v>36514121.00914333</v>
      </c>
      <c r="AC649" s="23">
        <f t="shared" si="217"/>
        <v>9.3374000000000024</v>
      </c>
    </row>
    <row r="650" spans="1:29">
      <c r="A650" s="25"/>
      <c r="B650" s="25"/>
      <c r="C650" s="25"/>
      <c r="D650" s="25"/>
      <c r="E650" s="26" t="s">
        <v>18</v>
      </c>
      <c r="F650" s="28"/>
      <c r="G650" s="32" t="s">
        <v>355</v>
      </c>
      <c r="H650" s="20">
        <f t="shared" ref="H650:AB650" si="231">H651+H652</f>
        <v>0</v>
      </c>
      <c r="I650" s="20">
        <f t="shared" si="231"/>
        <v>0</v>
      </c>
      <c r="J650" s="20">
        <f t="shared" si="231"/>
        <v>0</v>
      </c>
      <c r="K650" s="20">
        <f t="shared" si="231"/>
        <v>3071996</v>
      </c>
      <c r="L650" s="22" t="str">
        <f t="shared" si="218"/>
        <v>-</v>
      </c>
      <c r="M650" s="20">
        <f t="shared" si="231"/>
        <v>5647898</v>
      </c>
      <c r="N650" s="20">
        <f t="shared" si="231"/>
        <v>6592830</v>
      </c>
      <c r="O650" s="22">
        <f t="shared" si="213"/>
        <v>114.61063100342579</v>
      </c>
      <c r="P650" s="20">
        <f t="shared" si="231"/>
        <v>8000000</v>
      </c>
      <c r="Q650" s="20">
        <f t="shared" si="231"/>
        <v>0</v>
      </c>
      <c r="R650" s="22">
        <f t="shared" si="214"/>
        <v>-100</v>
      </c>
      <c r="S650" s="20">
        <f t="shared" si="231"/>
        <v>0</v>
      </c>
      <c r="T650" s="20">
        <f t="shared" si="231"/>
        <v>0</v>
      </c>
      <c r="U650" s="23" t="str">
        <f t="shared" si="215"/>
        <v>-</v>
      </c>
      <c r="V650" s="79">
        <v>0</v>
      </c>
      <c r="W650" s="80" t="s">
        <v>1226</v>
      </c>
      <c r="X650" s="79">
        <v>0</v>
      </c>
      <c r="Y650" s="80" t="s">
        <v>1226</v>
      </c>
      <c r="Z650" s="79">
        <v>0</v>
      </c>
      <c r="AA650" s="24" t="str">
        <f t="shared" si="216"/>
        <v>-</v>
      </c>
      <c r="AB650" s="63">
        <f t="shared" si="231"/>
        <v>0</v>
      </c>
      <c r="AC650" s="23" t="str">
        <f t="shared" si="217"/>
        <v>-</v>
      </c>
    </row>
    <row r="651" spans="1:29">
      <c r="A651" s="25"/>
      <c r="B651" s="25"/>
      <c r="C651" s="25"/>
      <c r="D651" s="25"/>
      <c r="E651" s="25"/>
      <c r="F651" s="28" t="s">
        <v>852</v>
      </c>
      <c r="G651" s="29">
        <v>162</v>
      </c>
      <c r="H651" s="31"/>
      <c r="I651" s="31"/>
      <c r="J651" s="31"/>
      <c r="K651" s="31"/>
      <c r="L651" s="22" t="str">
        <f t="shared" si="218"/>
        <v>-</v>
      </c>
      <c r="M651" s="30">
        <v>5647898</v>
      </c>
      <c r="N651" s="30">
        <v>6592830</v>
      </c>
      <c r="O651" s="22" t="str">
        <f t="shared" si="213"/>
        <v>-</v>
      </c>
      <c r="P651" s="30">
        <v>8000000</v>
      </c>
      <c r="Q651" s="31">
        <v>0</v>
      </c>
      <c r="R651" s="22">
        <f t="shared" si="214"/>
        <v>-100</v>
      </c>
      <c r="S651" s="31"/>
      <c r="T651" s="31"/>
      <c r="U651" s="23" t="str">
        <f t="shared" si="215"/>
        <v>-</v>
      </c>
      <c r="V651" s="30">
        <v>0</v>
      </c>
      <c r="W651" s="24" t="s">
        <v>1226</v>
      </c>
      <c r="X651" s="30">
        <v>0</v>
      </c>
      <c r="Y651" s="24" t="s">
        <v>1226</v>
      </c>
      <c r="Z651" s="30">
        <v>0</v>
      </c>
      <c r="AA651" s="24" t="str">
        <f t="shared" si="216"/>
        <v>-</v>
      </c>
      <c r="AB651" s="67">
        <f>Z651*$AB$3*$AB$4</f>
        <v>0</v>
      </c>
      <c r="AC651" s="23" t="str">
        <f t="shared" si="217"/>
        <v>-</v>
      </c>
    </row>
    <row r="652" spans="1:29">
      <c r="A652" s="25"/>
      <c r="B652" s="25"/>
      <c r="C652" s="25"/>
      <c r="D652" s="25"/>
      <c r="E652" s="25"/>
      <c r="F652" s="28" t="s">
        <v>853</v>
      </c>
      <c r="G652" s="29">
        <v>162</v>
      </c>
      <c r="H652" s="31"/>
      <c r="I652" s="31"/>
      <c r="J652" s="31">
        <v>0</v>
      </c>
      <c r="K652" s="30">
        <v>3071996</v>
      </c>
      <c r="L652" s="22" t="str">
        <f t="shared" si="218"/>
        <v>-</v>
      </c>
      <c r="M652" s="31"/>
      <c r="N652" s="31"/>
      <c r="O652" s="22">
        <f t="shared" si="213"/>
        <v>-100</v>
      </c>
      <c r="P652" s="31"/>
      <c r="Q652" s="31"/>
      <c r="R652" s="22" t="str">
        <f t="shared" si="214"/>
        <v>-</v>
      </c>
      <c r="S652" s="31"/>
      <c r="T652" s="31"/>
      <c r="U652" s="23" t="str">
        <f t="shared" si="215"/>
        <v>-</v>
      </c>
      <c r="V652" s="30">
        <v>0</v>
      </c>
      <c r="W652" s="24" t="s">
        <v>1226</v>
      </c>
      <c r="X652" s="30">
        <v>0</v>
      </c>
      <c r="Y652" s="24" t="s">
        <v>1226</v>
      </c>
      <c r="Z652" s="30">
        <v>0</v>
      </c>
      <c r="AA652" s="24" t="str">
        <f t="shared" si="216"/>
        <v>-</v>
      </c>
      <c r="AB652" s="64">
        <f>Z652*$AB$3*$AB$4</f>
        <v>0</v>
      </c>
      <c r="AC652" s="23" t="str">
        <f t="shared" si="217"/>
        <v>-</v>
      </c>
    </row>
    <row r="653" spans="1:29">
      <c r="A653" s="25"/>
      <c r="B653" s="25"/>
      <c r="C653" s="25"/>
      <c r="D653" s="26" t="s">
        <v>381</v>
      </c>
      <c r="E653" s="26"/>
      <c r="F653" s="28"/>
      <c r="G653" s="32" t="s">
        <v>355</v>
      </c>
      <c r="H653" s="20">
        <f t="shared" ref="H653:AB653" si="232">H654</f>
        <v>828579613</v>
      </c>
      <c r="I653" s="20">
        <f t="shared" si="232"/>
        <v>1117858442</v>
      </c>
      <c r="J653" s="20">
        <f t="shared" si="232"/>
        <v>1101323187</v>
      </c>
      <c r="K653" s="20">
        <f t="shared" si="232"/>
        <v>1161662306</v>
      </c>
      <c r="L653" s="22">
        <f t="shared" si="218"/>
        <v>3.918551969928231</v>
      </c>
      <c r="M653" s="20">
        <f t="shared" si="232"/>
        <v>1440027704</v>
      </c>
      <c r="N653" s="20">
        <f t="shared" si="232"/>
        <v>1183605993</v>
      </c>
      <c r="O653" s="22">
        <f t="shared" si="213"/>
        <v>1.8889901898908619</v>
      </c>
      <c r="P653" s="20">
        <f t="shared" si="232"/>
        <v>1430074495</v>
      </c>
      <c r="Q653" s="20">
        <f t="shared" si="232"/>
        <v>1295075621</v>
      </c>
      <c r="R653" s="22">
        <f t="shared" si="214"/>
        <v>9.4177985460740956</v>
      </c>
      <c r="S653" s="20">
        <f t="shared" si="232"/>
        <v>1421484000</v>
      </c>
      <c r="T653" s="20">
        <f t="shared" si="232"/>
        <v>480727890</v>
      </c>
      <c r="U653" s="23">
        <f t="shared" si="215"/>
        <v>9.7606948158280602</v>
      </c>
      <c r="V653" s="79">
        <v>1503651649.0602076</v>
      </c>
      <c r="W653" s="80">
        <v>5.7804132202829948</v>
      </c>
      <c r="X653" s="79">
        <v>1625037326.2143812</v>
      </c>
      <c r="Y653" s="80">
        <v>8.0727259688133444</v>
      </c>
      <c r="Z653" s="79">
        <v>1786939183.982147</v>
      </c>
      <c r="AA653" s="24">
        <f t="shared" si="216"/>
        <v>9.9629623982192044</v>
      </c>
      <c r="AB653" s="63">
        <f t="shared" si="232"/>
        <v>1940631971.1412566</v>
      </c>
      <c r="AC653" s="23">
        <f t="shared" si="217"/>
        <v>8.6008963560029628</v>
      </c>
    </row>
    <row r="654" spans="1:29">
      <c r="A654" s="25"/>
      <c r="B654" s="25"/>
      <c r="C654" s="25"/>
      <c r="D654" s="25"/>
      <c r="E654" s="26" t="s">
        <v>305</v>
      </c>
      <c r="F654" s="28"/>
      <c r="G654" s="32" t="s">
        <v>355</v>
      </c>
      <c r="H654" s="20">
        <f t="shared" ref="H654:AB654" si="233">SUM(H655:H671)</f>
        <v>828579613</v>
      </c>
      <c r="I654" s="20">
        <f t="shared" si="233"/>
        <v>1117858442</v>
      </c>
      <c r="J654" s="20">
        <f t="shared" si="233"/>
        <v>1101323187</v>
      </c>
      <c r="K654" s="20">
        <f t="shared" si="233"/>
        <v>1161662306</v>
      </c>
      <c r="L654" s="22">
        <f t="shared" si="218"/>
        <v>3.918551969928231</v>
      </c>
      <c r="M654" s="20">
        <f t="shared" si="233"/>
        <v>1440027704</v>
      </c>
      <c r="N654" s="20">
        <f t="shared" si="233"/>
        <v>1183605993</v>
      </c>
      <c r="O654" s="22">
        <f t="shared" si="213"/>
        <v>1.8889901898908619</v>
      </c>
      <c r="P654" s="20">
        <f t="shared" si="233"/>
        <v>1430074495</v>
      </c>
      <c r="Q654" s="20">
        <f t="shared" si="233"/>
        <v>1295075621</v>
      </c>
      <c r="R654" s="22">
        <f t="shared" si="214"/>
        <v>9.4177985460740956</v>
      </c>
      <c r="S654" s="20">
        <f t="shared" si="233"/>
        <v>1421484000</v>
      </c>
      <c r="T654" s="20">
        <f t="shared" si="233"/>
        <v>480727890</v>
      </c>
      <c r="U654" s="23">
        <f t="shared" si="215"/>
        <v>9.7606948158280602</v>
      </c>
      <c r="V654" s="79">
        <v>1503651649.0602076</v>
      </c>
      <c r="W654" s="80">
        <v>5.7804132202829948</v>
      </c>
      <c r="X654" s="79">
        <v>1625037326.2143812</v>
      </c>
      <c r="Y654" s="80">
        <v>8.0727259688133444</v>
      </c>
      <c r="Z654" s="79">
        <v>1786939183.982147</v>
      </c>
      <c r="AA654" s="24">
        <f t="shared" si="216"/>
        <v>9.9629623982192044</v>
      </c>
      <c r="AB654" s="63">
        <f t="shared" si="233"/>
        <v>1940631971.1412566</v>
      </c>
      <c r="AC654" s="23">
        <f t="shared" si="217"/>
        <v>8.6008963560029628</v>
      </c>
    </row>
    <row r="655" spans="1:29">
      <c r="A655" s="25"/>
      <c r="B655" s="25"/>
      <c r="C655" s="25"/>
      <c r="D655" s="25"/>
      <c r="E655" s="25"/>
      <c r="F655" s="28" t="s">
        <v>854</v>
      </c>
      <c r="G655" s="29">
        <v>100</v>
      </c>
      <c r="H655" s="30">
        <v>682862498</v>
      </c>
      <c r="I655" s="30">
        <v>993552721</v>
      </c>
      <c r="J655" s="30">
        <v>877191974</v>
      </c>
      <c r="K655" s="30">
        <v>996800566</v>
      </c>
      <c r="L655" s="22">
        <f t="shared" si="218"/>
        <v>0.32689206434169193</v>
      </c>
      <c r="M655" s="30">
        <v>1175268178</v>
      </c>
      <c r="N655" s="30">
        <v>959539698</v>
      </c>
      <c r="O655" s="22">
        <f t="shared" si="213"/>
        <v>-3.7380464328508367</v>
      </c>
      <c r="P655" s="30">
        <v>1193784800</v>
      </c>
      <c r="Q655" s="30">
        <v>1028713957</v>
      </c>
      <c r="R655" s="22">
        <f t="shared" si="214"/>
        <v>7.2091086115751324</v>
      </c>
      <c r="S655" s="30">
        <v>1162685700</v>
      </c>
      <c r="T655" s="30">
        <v>378361048</v>
      </c>
      <c r="U655" s="23">
        <f t="shared" si="215"/>
        <v>13.023225950068436</v>
      </c>
      <c r="V655" s="89">
        <v>1203057182.4000001</v>
      </c>
      <c r="W655" s="89">
        <v>0.69445220136543073</v>
      </c>
      <c r="X655" s="89">
        <v>1329203114.2</v>
      </c>
      <c r="Y655" s="89">
        <v>2.0970895423000484</v>
      </c>
      <c r="Z655" s="89">
        <v>1472034634.4000001</v>
      </c>
      <c r="AA655" s="24">
        <f t="shared" si="216"/>
        <v>10.7456504332647</v>
      </c>
      <c r="AB655" s="64">
        <f t="shared" ref="AB655:AB671" si="234">Z655*$AB$3*$AB$4</f>
        <v>1609484396.3524656</v>
      </c>
      <c r="AC655" s="23">
        <f t="shared" si="217"/>
        <v>9.3373999999999882</v>
      </c>
    </row>
    <row r="656" spans="1:29">
      <c r="A656" s="25"/>
      <c r="B656" s="25"/>
      <c r="C656" s="25"/>
      <c r="D656" s="25"/>
      <c r="E656" s="25"/>
      <c r="F656" s="28" t="s">
        <v>855</v>
      </c>
      <c r="G656" s="29">
        <v>101</v>
      </c>
      <c r="H656" s="30">
        <v>54842712</v>
      </c>
      <c r="I656" s="30">
        <v>59276441</v>
      </c>
      <c r="J656" s="30">
        <v>66486682</v>
      </c>
      <c r="K656" s="30">
        <v>62474162</v>
      </c>
      <c r="L656" s="22">
        <f t="shared" si="218"/>
        <v>5.3945900699402785</v>
      </c>
      <c r="M656" s="30">
        <v>88500423</v>
      </c>
      <c r="N656" s="30">
        <v>67336078</v>
      </c>
      <c r="O656" s="22">
        <f t="shared" si="213"/>
        <v>7.7822828579917598</v>
      </c>
      <c r="P656" s="30">
        <v>71982567</v>
      </c>
      <c r="Q656" s="30">
        <v>82945117</v>
      </c>
      <c r="R656" s="22">
        <f t="shared" si="214"/>
        <v>23.180796184773328</v>
      </c>
      <c r="S656" s="30">
        <v>71982567</v>
      </c>
      <c r="T656" s="30">
        <v>27750245</v>
      </c>
      <c r="U656" s="23">
        <f t="shared" si="215"/>
        <v>-13.216630944049427</v>
      </c>
      <c r="V656" s="89">
        <v>94465005.800000012</v>
      </c>
      <c r="W656" s="89">
        <v>6.246634428157126</v>
      </c>
      <c r="X656" s="89">
        <v>101077556.2</v>
      </c>
      <c r="Y656" s="89">
        <v>1.3999999987296889</v>
      </c>
      <c r="Z656" s="89">
        <v>108152985.2</v>
      </c>
      <c r="AA656" s="24">
        <f t="shared" si="216"/>
        <v>7.0000000652963905</v>
      </c>
      <c r="AB656" s="64">
        <f t="shared" si="234"/>
        <v>118251662.0400648</v>
      </c>
      <c r="AC656" s="23">
        <f t="shared" si="217"/>
        <v>9.3373999999999882</v>
      </c>
    </row>
    <row r="657" spans="1:29">
      <c r="A657" s="25"/>
      <c r="B657" s="25"/>
      <c r="C657" s="25"/>
      <c r="D657" s="25"/>
      <c r="E657" s="25"/>
      <c r="F657" s="28" t="s">
        <v>856</v>
      </c>
      <c r="G657" s="29">
        <v>102</v>
      </c>
      <c r="H657" s="30">
        <v>19710461</v>
      </c>
      <c r="I657" s="30">
        <v>15610986</v>
      </c>
      <c r="J657" s="30">
        <v>18205637</v>
      </c>
      <c r="K657" s="30">
        <v>15474001</v>
      </c>
      <c r="L657" s="22">
        <f t="shared" si="218"/>
        <v>-0.87749101818424435</v>
      </c>
      <c r="M657" s="30">
        <v>22948505</v>
      </c>
      <c r="N657" s="30">
        <v>16953421</v>
      </c>
      <c r="O657" s="22">
        <f t="shared" si="213"/>
        <v>9.5606818171977608</v>
      </c>
      <c r="P657" s="30">
        <v>18606502</v>
      </c>
      <c r="Q657" s="30">
        <v>21086410</v>
      </c>
      <c r="R657" s="22">
        <f t="shared" si="214"/>
        <v>24.378495644035496</v>
      </c>
      <c r="S657" s="30">
        <v>18606502</v>
      </c>
      <c r="T657" s="30">
        <v>7071621</v>
      </c>
      <c r="U657" s="23">
        <f t="shared" si="215"/>
        <v>-11.760693261678966</v>
      </c>
      <c r="V657" s="89">
        <v>25091804.400000002</v>
      </c>
      <c r="W657" s="89">
        <v>6.971007166656193</v>
      </c>
      <c r="X657" s="89">
        <v>26848230.800000001</v>
      </c>
      <c r="Y657" s="89">
        <v>1.4000000733307161</v>
      </c>
      <c r="Z657" s="89">
        <v>28727606.800000001</v>
      </c>
      <c r="AA657" s="24">
        <f t="shared" si="216"/>
        <v>6.9999994189561221</v>
      </c>
      <c r="AB657" s="64">
        <f t="shared" si="234"/>
        <v>31410018.357343201</v>
      </c>
      <c r="AC657" s="23">
        <f t="shared" si="217"/>
        <v>9.3374000000000024</v>
      </c>
    </row>
    <row r="658" spans="1:29">
      <c r="A658" s="25"/>
      <c r="B658" s="25"/>
      <c r="C658" s="25"/>
      <c r="D658" s="25"/>
      <c r="E658" s="25"/>
      <c r="F658" s="28" t="s">
        <v>857</v>
      </c>
      <c r="G658" s="29">
        <v>109</v>
      </c>
      <c r="H658" s="30">
        <v>354088</v>
      </c>
      <c r="I658" s="30">
        <v>499218</v>
      </c>
      <c r="J658" s="30">
        <v>522600</v>
      </c>
      <c r="K658" s="30">
        <v>561339</v>
      </c>
      <c r="L658" s="22">
        <f t="shared" si="218"/>
        <v>12.443661887191567</v>
      </c>
      <c r="M658" s="30">
        <v>563225</v>
      </c>
      <c r="N658" s="30">
        <v>953249</v>
      </c>
      <c r="O658" s="22">
        <f t="shared" si="213"/>
        <v>69.81699115864032</v>
      </c>
      <c r="P658" s="30">
        <v>616997</v>
      </c>
      <c r="Q658" s="30">
        <v>1115093</v>
      </c>
      <c r="R658" s="22">
        <f t="shared" si="214"/>
        <v>16.978145269494121</v>
      </c>
      <c r="S658" s="30">
        <v>675960</v>
      </c>
      <c r="T658" s="30">
        <v>229795</v>
      </c>
      <c r="U658" s="23">
        <f t="shared" si="215"/>
        <v>-39.380840880536418</v>
      </c>
      <c r="V658" s="89">
        <v>744371.4</v>
      </c>
      <c r="W658" s="89">
        <v>2.024138720716445</v>
      </c>
      <c r="X658" s="89">
        <v>816985.36601740809</v>
      </c>
      <c r="Y658" s="89">
        <v>1.9510144000000027</v>
      </c>
      <c r="Z658" s="89">
        <v>894894.68364229193</v>
      </c>
      <c r="AA658" s="24">
        <f t="shared" si="216"/>
        <v>9.5361950000000064</v>
      </c>
      <c r="AB658" s="64">
        <f t="shared" si="234"/>
        <v>978454.57983270718</v>
      </c>
      <c r="AC658" s="23">
        <f t="shared" si="217"/>
        <v>9.3373999999999882</v>
      </c>
    </row>
    <row r="659" spans="1:29">
      <c r="A659" s="25"/>
      <c r="B659" s="25"/>
      <c r="C659" s="25"/>
      <c r="D659" s="25"/>
      <c r="E659" s="25"/>
      <c r="F659" s="28" t="s">
        <v>858</v>
      </c>
      <c r="G659" s="29">
        <v>100</v>
      </c>
      <c r="H659" s="30">
        <v>3280772</v>
      </c>
      <c r="I659" s="30">
        <v>2894330</v>
      </c>
      <c r="J659" s="30">
        <v>3900495</v>
      </c>
      <c r="K659" s="30">
        <v>3158025</v>
      </c>
      <c r="L659" s="22">
        <f t="shared" si="218"/>
        <v>9.1107441100358244</v>
      </c>
      <c r="M659" s="30">
        <v>4203705</v>
      </c>
      <c r="N659" s="30">
        <v>2894856</v>
      </c>
      <c r="O659" s="22">
        <f t="shared" si="213"/>
        <v>-8.3333412496734525</v>
      </c>
      <c r="P659" s="30">
        <v>4605038</v>
      </c>
      <c r="Q659" s="30">
        <v>3421194</v>
      </c>
      <c r="R659" s="22">
        <f t="shared" si="214"/>
        <v>18.181837024017767</v>
      </c>
      <c r="S659" s="30">
        <v>5045114</v>
      </c>
      <c r="T659" s="30">
        <v>789506</v>
      </c>
      <c r="U659" s="23">
        <f t="shared" si="215"/>
        <v>47.46646930866828</v>
      </c>
      <c r="V659" s="89">
        <v>5555713.6602074243</v>
      </c>
      <c r="W659" s="89">
        <v>2.0241343999999999</v>
      </c>
      <c r="X659" s="89">
        <v>6097677.527874493</v>
      </c>
      <c r="Y659" s="89">
        <v>1.9510143999999969</v>
      </c>
      <c r="Z659" s="89">
        <v>6679163.9474037848</v>
      </c>
      <c r="AA659" s="24">
        <f t="shared" si="216"/>
        <v>9.5361950000000064</v>
      </c>
      <c r="AB659" s="64">
        <f t="shared" si="234"/>
        <v>7302824.2018286651</v>
      </c>
      <c r="AC659" s="23">
        <f t="shared" si="217"/>
        <v>9.3373999999999882</v>
      </c>
    </row>
    <row r="660" spans="1:29">
      <c r="A660" s="25"/>
      <c r="B660" s="25"/>
      <c r="C660" s="25"/>
      <c r="D660" s="25"/>
      <c r="E660" s="25"/>
      <c r="F660" s="28" t="s">
        <v>859</v>
      </c>
      <c r="G660" s="29">
        <v>100</v>
      </c>
      <c r="H660" s="30">
        <v>1188961</v>
      </c>
      <c r="I660" s="31">
        <v>0</v>
      </c>
      <c r="J660" s="30">
        <v>1290523</v>
      </c>
      <c r="K660" s="31">
        <v>0</v>
      </c>
      <c r="L660" s="22" t="str">
        <f t="shared" si="218"/>
        <v>-</v>
      </c>
      <c r="M660" s="30">
        <v>1535866</v>
      </c>
      <c r="N660" s="30">
        <v>2318566</v>
      </c>
      <c r="O660" s="22" t="str">
        <f t="shared" si="213"/>
        <v>-</v>
      </c>
      <c r="P660" s="30">
        <v>2622851</v>
      </c>
      <c r="Q660" s="30">
        <v>2253259</v>
      </c>
      <c r="R660" s="22">
        <f t="shared" si="214"/>
        <v>-2.8166979072409362</v>
      </c>
      <c r="S660" s="30">
        <v>3292564</v>
      </c>
      <c r="T660" s="30">
        <v>741320</v>
      </c>
      <c r="U660" s="23">
        <f t="shared" si="215"/>
        <v>46.124524522036751</v>
      </c>
      <c r="V660" s="89">
        <v>2656482.4000000004</v>
      </c>
      <c r="W660" s="89">
        <v>-3.8637443480210978</v>
      </c>
      <c r="X660" s="89">
        <v>2939849.2</v>
      </c>
      <c r="Y660" s="89">
        <v>2.1333986628332271</v>
      </c>
      <c r="Z660" s="89">
        <v>3223235.6</v>
      </c>
      <c r="AA660" s="24">
        <f t="shared" si="216"/>
        <v>9.6394876308621491</v>
      </c>
      <c r="AB660" s="64">
        <f t="shared" si="234"/>
        <v>3524202.0009143995</v>
      </c>
      <c r="AC660" s="23">
        <f t="shared" si="217"/>
        <v>9.3373999999999882</v>
      </c>
    </row>
    <row r="661" spans="1:29">
      <c r="A661" s="25"/>
      <c r="B661" s="25"/>
      <c r="C661" s="25"/>
      <c r="D661" s="25"/>
      <c r="E661" s="25"/>
      <c r="F661" s="28" t="s">
        <v>860</v>
      </c>
      <c r="G661" s="29">
        <v>100</v>
      </c>
      <c r="H661" s="30">
        <v>416381</v>
      </c>
      <c r="I661" s="31">
        <v>0</v>
      </c>
      <c r="J661" s="30">
        <v>368111</v>
      </c>
      <c r="K661" s="31">
        <v>0</v>
      </c>
      <c r="L661" s="22" t="str">
        <f t="shared" si="218"/>
        <v>-</v>
      </c>
      <c r="M661" s="30">
        <v>676640</v>
      </c>
      <c r="N661" s="30">
        <v>447910</v>
      </c>
      <c r="O661" s="22" t="str">
        <f t="shared" ref="O661:O724" si="235">IFERROR(N661/K661*100-100,"-")</f>
        <v>-</v>
      </c>
      <c r="P661" s="30">
        <v>1464590</v>
      </c>
      <c r="Q661" s="30">
        <v>675834</v>
      </c>
      <c r="R661" s="22">
        <f t="shared" ref="R661:R724" si="236">IFERROR(Q661/N661*100-100,"-")</f>
        <v>50.886115514277407</v>
      </c>
      <c r="S661" s="30">
        <v>802791</v>
      </c>
      <c r="T661" s="30">
        <v>291343</v>
      </c>
      <c r="U661" s="23">
        <f t="shared" ref="U661:U724" si="237">IFERROR(S661/Q661*100-100,"-")</f>
        <v>18.785234243911958</v>
      </c>
      <c r="V661" s="89">
        <v>718306.60000000009</v>
      </c>
      <c r="W661" s="89">
        <v>-2.104758077635688</v>
      </c>
      <c r="X661" s="89">
        <v>809933.20000000007</v>
      </c>
      <c r="Y661" s="89">
        <v>2.5511835753701804</v>
      </c>
      <c r="Z661" s="89">
        <v>901570.8</v>
      </c>
      <c r="AA661" s="24">
        <f t="shared" ref="AA661:AA724" si="238">IFERROR(Z661/X661*100-100,"-")</f>
        <v>11.314217024317557</v>
      </c>
      <c r="AB661" s="64">
        <f t="shared" si="234"/>
        <v>985754.07187919994</v>
      </c>
      <c r="AC661" s="23">
        <f t="shared" ref="AC661:AC724" si="239">IFERROR(AB661/Z661*100-100,"-")</f>
        <v>9.3373999999999882</v>
      </c>
    </row>
    <row r="662" spans="1:29">
      <c r="A662" s="25"/>
      <c r="B662" s="25"/>
      <c r="C662" s="25"/>
      <c r="D662" s="25"/>
      <c r="E662" s="25"/>
      <c r="F662" s="28" t="s">
        <v>861</v>
      </c>
      <c r="G662" s="29">
        <v>100</v>
      </c>
      <c r="H662" s="30">
        <v>2922640</v>
      </c>
      <c r="I662" s="31">
        <v>0</v>
      </c>
      <c r="J662" s="30">
        <v>4261321</v>
      </c>
      <c r="K662" s="31">
        <v>0</v>
      </c>
      <c r="L662" s="22" t="str">
        <f t="shared" si="218"/>
        <v>-</v>
      </c>
      <c r="M662" s="30">
        <v>5842875</v>
      </c>
      <c r="N662" s="30">
        <v>3375958</v>
      </c>
      <c r="O662" s="22" t="str">
        <f t="shared" si="235"/>
        <v>-</v>
      </c>
      <c r="P662" s="30">
        <v>4342870</v>
      </c>
      <c r="Q662" s="30">
        <v>4344657</v>
      </c>
      <c r="R662" s="22">
        <f t="shared" si="236"/>
        <v>28.694047734006176</v>
      </c>
      <c r="S662" s="30">
        <v>4315464</v>
      </c>
      <c r="T662" s="30">
        <v>1690602</v>
      </c>
      <c r="U662" s="23">
        <f t="shared" si="237"/>
        <v>-0.67192876215544572</v>
      </c>
      <c r="V662" s="89">
        <v>9979401.5999999996</v>
      </c>
      <c r="W662" s="89">
        <v>26.249491016540425</v>
      </c>
      <c r="X662" s="89">
        <v>5247395.6000000006</v>
      </c>
      <c r="Y662" s="89">
        <v>-9.4835465886050709</v>
      </c>
      <c r="Z662" s="89">
        <v>5724468</v>
      </c>
      <c r="AA662" s="24">
        <f t="shared" si="238"/>
        <v>9.0916034613437375</v>
      </c>
      <c r="AB662" s="64">
        <f t="shared" si="234"/>
        <v>6258984.4750319989</v>
      </c>
      <c r="AC662" s="23">
        <f t="shared" si="239"/>
        <v>9.3373999999999882</v>
      </c>
    </row>
    <row r="663" spans="1:29">
      <c r="A663" s="25"/>
      <c r="B663" s="25"/>
      <c r="C663" s="25"/>
      <c r="D663" s="25"/>
      <c r="E663" s="25"/>
      <c r="F663" s="28" t="s">
        <v>862</v>
      </c>
      <c r="G663" s="29">
        <v>100</v>
      </c>
      <c r="H663" s="30">
        <v>55872616</v>
      </c>
      <c r="I663" s="30">
        <v>43650799</v>
      </c>
      <c r="J663" s="30">
        <v>115081294</v>
      </c>
      <c r="K663" s="30">
        <v>79474357</v>
      </c>
      <c r="L663" s="22">
        <f t="shared" si="218"/>
        <v>82.068504633786887</v>
      </c>
      <c r="M663" s="30">
        <v>124803370</v>
      </c>
      <c r="N663" s="30">
        <v>110088875</v>
      </c>
      <c r="O663" s="22">
        <f t="shared" si="235"/>
        <v>38.521252836307951</v>
      </c>
      <c r="P663" s="30">
        <v>112433893</v>
      </c>
      <c r="Q663" s="30">
        <v>127598021</v>
      </c>
      <c r="R663" s="22">
        <f t="shared" si="236"/>
        <v>15.90455529679997</v>
      </c>
      <c r="S663" s="30">
        <v>130256544</v>
      </c>
      <c r="T663" s="30">
        <v>55531706</v>
      </c>
      <c r="U663" s="23">
        <f t="shared" si="237"/>
        <v>2.0835142889873026</v>
      </c>
      <c r="V663" s="89">
        <v>118635210.80000001</v>
      </c>
      <c r="W663" s="89">
        <v>-1.7843761281055095</v>
      </c>
      <c r="X663" s="89">
        <v>122071495.80000001</v>
      </c>
      <c r="Y663" s="89">
        <v>0.57930271743572348</v>
      </c>
      <c r="Z663" s="89">
        <v>127870929.2</v>
      </c>
      <c r="AA663" s="24">
        <f t="shared" si="238"/>
        <v>4.7508497884728911</v>
      </c>
      <c r="AB663" s="64">
        <f t="shared" si="234"/>
        <v>139810749.34312078</v>
      </c>
      <c r="AC663" s="23">
        <f t="shared" si="239"/>
        <v>9.3373999999999882</v>
      </c>
    </row>
    <row r="664" spans="1:29">
      <c r="A664" s="25"/>
      <c r="B664" s="25"/>
      <c r="C664" s="25"/>
      <c r="D664" s="25"/>
      <c r="E664" s="25"/>
      <c r="F664" s="28" t="s">
        <v>863</v>
      </c>
      <c r="G664" s="29">
        <v>100</v>
      </c>
      <c r="H664" s="30">
        <v>1738878</v>
      </c>
      <c r="I664" s="31">
        <v>0</v>
      </c>
      <c r="J664" s="30">
        <v>2430803</v>
      </c>
      <c r="K664" s="31">
        <v>0</v>
      </c>
      <c r="L664" s="22" t="str">
        <f t="shared" si="218"/>
        <v>-</v>
      </c>
      <c r="M664" s="30">
        <v>3827228</v>
      </c>
      <c r="N664" s="30">
        <v>4226764</v>
      </c>
      <c r="O664" s="22" t="str">
        <f t="shared" si="235"/>
        <v>-</v>
      </c>
      <c r="P664" s="30">
        <v>5257162</v>
      </c>
      <c r="Q664" s="30">
        <v>3863526</v>
      </c>
      <c r="R664" s="22">
        <f t="shared" si="236"/>
        <v>-8.5937610900442962</v>
      </c>
      <c r="S664" s="30">
        <v>3640744</v>
      </c>
      <c r="T664" s="30">
        <v>559899</v>
      </c>
      <c r="U664" s="23">
        <f t="shared" si="237"/>
        <v>-5.7662870652352325</v>
      </c>
      <c r="V664" s="89">
        <v>4579679.4000000004</v>
      </c>
      <c r="W664" s="89">
        <v>5.1579328377899065</v>
      </c>
      <c r="X664" s="89">
        <v>5068193.2</v>
      </c>
      <c r="Y664" s="89">
        <v>2.1333973727505908</v>
      </c>
      <c r="Z664" s="89">
        <v>5556741.4000000004</v>
      </c>
      <c r="AA664" s="24">
        <f t="shared" si="238"/>
        <v>9.6394944060143644</v>
      </c>
      <c r="AB664" s="64">
        <f t="shared" si="234"/>
        <v>6075596.5714836</v>
      </c>
      <c r="AC664" s="23">
        <f t="shared" si="239"/>
        <v>9.3373999999999882</v>
      </c>
    </row>
    <row r="665" spans="1:29">
      <c r="A665" s="25"/>
      <c r="B665" s="25"/>
      <c r="C665" s="25"/>
      <c r="D665" s="25"/>
      <c r="E665" s="25"/>
      <c r="F665" s="28" t="s">
        <v>864</v>
      </c>
      <c r="G665" s="29">
        <v>100</v>
      </c>
      <c r="H665" s="30">
        <v>434864</v>
      </c>
      <c r="I665" s="31">
        <v>0</v>
      </c>
      <c r="J665" s="30">
        <v>1401655</v>
      </c>
      <c r="K665" s="31">
        <v>0</v>
      </c>
      <c r="L665" s="22" t="str">
        <f t="shared" si="218"/>
        <v>-</v>
      </c>
      <c r="M665" s="30">
        <v>1150789</v>
      </c>
      <c r="N665" s="30">
        <v>2078220</v>
      </c>
      <c r="O665" s="22" t="str">
        <f t="shared" si="235"/>
        <v>-</v>
      </c>
      <c r="P665" s="30">
        <v>1361146</v>
      </c>
      <c r="Q665" s="30">
        <v>2587557</v>
      </c>
      <c r="R665" s="22">
        <f t="shared" si="236"/>
        <v>24.508329243294739</v>
      </c>
      <c r="S665" s="30">
        <v>3378342</v>
      </c>
      <c r="T665" s="30">
        <v>1113661</v>
      </c>
      <c r="U665" s="23">
        <f t="shared" si="237"/>
        <v>30.561065901156979</v>
      </c>
      <c r="V665" s="89">
        <v>3097875.8000000003</v>
      </c>
      <c r="W665" s="89">
        <v>-1.6603799543823641</v>
      </c>
      <c r="X665" s="89">
        <v>3493038.4000000004</v>
      </c>
      <c r="Y665" s="89">
        <v>2.551184266328562</v>
      </c>
      <c r="Z665" s="89">
        <v>3888247.8000000003</v>
      </c>
      <c r="AA665" s="24">
        <f t="shared" si="238"/>
        <v>11.314201412729957</v>
      </c>
      <c r="AB665" s="64">
        <f t="shared" si="234"/>
        <v>4251309.0500771999</v>
      </c>
      <c r="AC665" s="23">
        <f t="shared" si="239"/>
        <v>9.3373999999999882</v>
      </c>
    </row>
    <row r="666" spans="1:29">
      <c r="A666" s="25"/>
      <c r="B666" s="25"/>
      <c r="C666" s="25"/>
      <c r="D666" s="25"/>
      <c r="E666" s="25"/>
      <c r="F666" s="28" t="s">
        <v>865</v>
      </c>
      <c r="G666" s="29">
        <v>100</v>
      </c>
      <c r="H666" s="30">
        <v>2041876</v>
      </c>
      <c r="I666" s="31">
        <v>0</v>
      </c>
      <c r="J666" s="30">
        <v>4178881</v>
      </c>
      <c r="K666" s="31">
        <v>0</v>
      </c>
      <c r="L666" s="22" t="str">
        <f t="shared" si="218"/>
        <v>-</v>
      </c>
      <c r="M666" s="30">
        <v>4321775</v>
      </c>
      <c r="N666" s="30">
        <v>6094115</v>
      </c>
      <c r="O666" s="22" t="str">
        <f t="shared" si="235"/>
        <v>-</v>
      </c>
      <c r="P666" s="30">
        <v>4760472</v>
      </c>
      <c r="Q666" s="30">
        <v>8000473</v>
      </c>
      <c r="R666" s="22">
        <f t="shared" si="236"/>
        <v>31.281949881155839</v>
      </c>
      <c r="S666" s="30">
        <v>7954962</v>
      </c>
      <c r="T666" s="30">
        <v>3613635</v>
      </c>
      <c r="U666" s="23">
        <f t="shared" si="237"/>
        <v>-0.56885386651514125</v>
      </c>
      <c r="V666" s="89">
        <v>17581373.600000001</v>
      </c>
      <c r="W666" s="89">
        <v>24.202279573313888</v>
      </c>
      <c r="X666" s="89">
        <v>9244684.8000000007</v>
      </c>
      <c r="Y666" s="89">
        <v>-9.4835466098052787</v>
      </c>
      <c r="Z666" s="89">
        <v>10085175.200000001</v>
      </c>
      <c r="AA666" s="24">
        <f t="shared" si="238"/>
        <v>9.0916068874517038</v>
      </c>
      <c r="AB666" s="64">
        <f t="shared" si="234"/>
        <v>11026868.3491248</v>
      </c>
      <c r="AC666" s="23">
        <f t="shared" si="239"/>
        <v>9.3373999999999882</v>
      </c>
    </row>
    <row r="667" spans="1:29">
      <c r="A667" s="25"/>
      <c r="B667" s="25"/>
      <c r="C667" s="25"/>
      <c r="D667" s="25"/>
      <c r="E667" s="25"/>
      <c r="F667" s="28" t="s">
        <v>866</v>
      </c>
      <c r="G667" s="29">
        <v>100</v>
      </c>
      <c r="H667" s="30">
        <v>2658306</v>
      </c>
      <c r="I667" s="30">
        <v>2246064</v>
      </c>
      <c r="J667" s="30">
        <v>5396474</v>
      </c>
      <c r="K667" s="30">
        <v>3631208</v>
      </c>
      <c r="L667" s="22">
        <f t="shared" si="218"/>
        <v>61.669836656479958</v>
      </c>
      <c r="M667" s="30">
        <v>5666298</v>
      </c>
      <c r="N667" s="30">
        <v>6651389</v>
      </c>
      <c r="O667" s="22">
        <f t="shared" si="235"/>
        <v>83.172900037673401</v>
      </c>
      <c r="P667" s="30">
        <v>7467654</v>
      </c>
      <c r="Q667" s="30">
        <v>7747455</v>
      </c>
      <c r="R667" s="22">
        <f t="shared" si="236"/>
        <v>16.47875353553971</v>
      </c>
      <c r="S667" s="30">
        <v>7865699</v>
      </c>
      <c r="T667" s="30">
        <v>2711061</v>
      </c>
      <c r="U667" s="23">
        <f t="shared" si="237"/>
        <v>1.5262302265711725</v>
      </c>
      <c r="V667" s="89">
        <v>16279389.800000001</v>
      </c>
      <c r="W667" s="89">
        <v>21.393371940456202</v>
      </c>
      <c r="X667" s="89">
        <v>11058642</v>
      </c>
      <c r="Y667" s="89">
        <v>-6.4139354903830599</v>
      </c>
      <c r="Z667" s="89">
        <v>12036935.4</v>
      </c>
      <c r="AA667" s="69">
        <f t="shared" ref="W667:AC667" si="240">AA25*0.2</f>
        <v>1.7692830638698667</v>
      </c>
      <c r="AB667" s="69">
        <f t="shared" si="240"/>
        <v>0</v>
      </c>
      <c r="AC667" s="69">
        <f t="shared" si="240"/>
        <v>-20</v>
      </c>
    </row>
    <row r="668" spans="1:29">
      <c r="A668" s="25"/>
      <c r="B668" s="25"/>
      <c r="C668" s="25"/>
      <c r="D668" s="25"/>
      <c r="E668" s="25"/>
      <c r="F668" s="28" t="s">
        <v>867</v>
      </c>
      <c r="G668" s="29">
        <v>100</v>
      </c>
      <c r="H668" s="30">
        <v>123753</v>
      </c>
      <c r="I668" s="31">
        <v>0</v>
      </c>
      <c r="J668" s="30">
        <v>234352</v>
      </c>
      <c r="K668" s="31">
        <v>0</v>
      </c>
      <c r="L668" s="22" t="str">
        <f t="shared" si="218"/>
        <v>-</v>
      </c>
      <c r="M668" s="30">
        <v>266506</v>
      </c>
      <c r="N668" s="30">
        <v>267232</v>
      </c>
      <c r="O668" s="22" t="str">
        <f t="shared" si="235"/>
        <v>-</v>
      </c>
      <c r="P668" s="30">
        <v>313644</v>
      </c>
      <c r="Q668" s="30">
        <v>314027</v>
      </c>
      <c r="R668" s="22">
        <f t="shared" si="236"/>
        <v>17.511001676445929</v>
      </c>
      <c r="S668" s="30">
        <v>403595</v>
      </c>
      <c r="T668" s="30">
        <v>84169</v>
      </c>
      <c r="U668" s="23">
        <f t="shared" si="237"/>
        <v>28.52238820228834</v>
      </c>
      <c r="V668" s="89">
        <v>361810</v>
      </c>
      <c r="W668" s="89">
        <v>-2.0706312370724307</v>
      </c>
      <c r="X668" s="89">
        <v>400404.4</v>
      </c>
      <c r="Y668" s="89">
        <v>2.1334070368425415</v>
      </c>
      <c r="Z668" s="89">
        <v>439001.4</v>
      </c>
      <c r="AA668" s="24">
        <f t="shared" si="238"/>
        <v>9.6395044609899401</v>
      </c>
      <c r="AB668" s="64">
        <f t="shared" si="234"/>
        <v>479992.7167236</v>
      </c>
      <c r="AC668" s="23">
        <f t="shared" si="239"/>
        <v>9.3373999999999882</v>
      </c>
    </row>
    <row r="669" spans="1:29">
      <c r="A669" s="25"/>
      <c r="B669" s="25"/>
      <c r="C669" s="25"/>
      <c r="D669" s="25"/>
      <c r="E669" s="25"/>
      <c r="F669" s="28" t="s">
        <v>868</v>
      </c>
      <c r="G669" s="29">
        <v>100</v>
      </c>
      <c r="H669" s="30">
        <v>10148</v>
      </c>
      <c r="I669" s="31">
        <v>0</v>
      </c>
      <c r="J669" s="30">
        <v>40489</v>
      </c>
      <c r="K669" s="31">
        <v>0</v>
      </c>
      <c r="L669" s="22" t="str">
        <f t="shared" si="218"/>
        <v>-</v>
      </c>
      <c r="M669" s="30">
        <v>34772</v>
      </c>
      <c r="N669" s="30">
        <v>74422</v>
      </c>
      <c r="O669" s="22" t="str">
        <f t="shared" si="235"/>
        <v>-</v>
      </c>
      <c r="P669" s="30">
        <v>24772</v>
      </c>
      <c r="Q669" s="30">
        <v>73076</v>
      </c>
      <c r="R669" s="22">
        <f t="shared" si="236"/>
        <v>-1.8086049823976822</v>
      </c>
      <c r="S669" s="30">
        <v>95724</v>
      </c>
      <c r="T669" s="30">
        <v>37925</v>
      </c>
      <c r="U669" s="23">
        <f t="shared" si="237"/>
        <v>30.992391482839793</v>
      </c>
      <c r="V669" s="89">
        <v>81525.400000000009</v>
      </c>
      <c r="W669" s="89">
        <v>-2.9665349683150879</v>
      </c>
      <c r="X669" s="89">
        <v>91924.6</v>
      </c>
      <c r="Y669" s="89">
        <v>2.5511558360952566</v>
      </c>
      <c r="Z669" s="89">
        <v>102325</v>
      </c>
      <c r="AA669" s="24">
        <f t="shared" si="238"/>
        <v>11.314055214817358</v>
      </c>
      <c r="AB669" s="64">
        <f t="shared" si="234"/>
        <v>111879.49454999999</v>
      </c>
      <c r="AC669" s="23">
        <f t="shared" si="239"/>
        <v>9.3373999999999882</v>
      </c>
    </row>
    <row r="670" spans="1:29">
      <c r="A670" s="25"/>
      <c r="B670" s="25"/>
      <c r="C670" s="25"/>
      <c r="D670" s="25"/>
      <c r="E670" s="25"/>
      <c r="F670" s="28" t="s">
        <v>869</v>
      </c>
      <c r="G670" s="29">
        <v>100</v>
      </c>
      <c r="H670" s="30">
        <v>26944</v>
      </c>
      <c r="I670" s="31">
        <v>0</v>
      </c>
      <c r="J670" s="30">
        <v>129096</v>
      </c>
      <c r="K670" s="31">
        <v>0</v>
      </c>
      <c r="L670" s="22" t="str">
        <f t="shared" ref="L670:L733" si="241">IFERROR(K670/I670*100-100,"-")</f>
        <v>-</v>
      </c>
      <c r="M670" s="30">
        <v>198984</v>
      </c>
      <c r="N670" s="30">
        <v>221008</v>
      </c>
      <c r="O670" s="22" t="str">
        <f t="shared" si="235"/>
        <v>-</v>
      </c>
      <c r="P670" s="30">
        <v>190105</v>
      </c>
      <c r="Q670" s="30">
        <v>224527</v>
      </c>
      <c r="R670" s="22">
        <f t="shared" si="236"/>
        <v>1.5922500542966844</v>
      </c>
      <c r="S670" s="30">
        <v>219415</v>
      </c>
      <c r="T670" s="30">
        <v>123289</v>
      </c>
      <c r="U670" s="23">
        <f t="shared" si="237"/>
        <v>-2.2767863107777657</v>
      </c>
      <c r="V670" s="89">
        <v>477655.80000000005</v>
      </c>
      <c r="W670" s="89">
        <v>23.539068467578307</v>
      </c>
      <c r="X670" s="89">
        <v>251162.2</v>
      </c>
      <c r="Y670" s="89">
        <v>-9.4835486138763514</v>
      </c>
      <c r="Z670" s="89">
        <v>273997</v>
      </c>
      <c r="AA670" s="24">
        <f t="shared" si="238"/>
        <v>9.0916547155583061</v>
      </c>
      <c r="AB670" s="64">
        <f t="shared" si="234"/>
        <v>299581.195878</v>
      </c>
      <c r="AC670" s="23">
        <f t="shared" si="239"/>
        <v>9.3374000000000024</v>
      </c>
    </row>
    <row r="671" spans="1:29">
      <c r="A671" s="25"/>
      <c r="B671" s="25"/>
      <c r="C671" s="25"/>
      <c r="D671" s="25"/>
      <c r="E671" s="25"/>
      <c r="F671" s="28" t="s">
        <v>870</v>
      </c>
      <c r="G671" s="29">
        <v>105</v>
      </c>
      <c r="H671" s="30">
        <v>93715</v>
      </c>
      <c r="I671" s="30">
        <v>127883</v>
      </c>
      <c r="J671" s="30">
        <v>202800</v>
      </c>
      <c r="K671" s="30">
        <v>88648</v>
      </c>
      <c r="L671" s="22">
        <f t="shared" si="241"/>
        <v>-30.68038754173736</v>
      </c>
      <c r="M671" s="30">
        <v>218565</v>
      </c>
      <c r="N671" s="30">
        <v>84232</v>
      </c>
      <c r="O671" s="22">
        <f t="shared" si="235"/>
        <v>-4.9814998646331503</v>
      </c>
      <c r="P671" s="30">
        <v>239432</v>
      </c>
      <c r="Q671" s="30">
        <v>111438</v>
      </c>
      <c r="R671" s="22">
        <f t="shared" si="236"/>
        <v>32.29888878336024</v>
      </c>
      <c r="S671" s="30">
        <v>262313</v>
      </c>
      <c r="T671" s="30">
        <v>27065</v>
      </c>
      <c r="U671" s="23">
        <f t="shared" si="237"/>
        <v>135.38918501767802</v>
      </c>
      <c r="V671" s="89">
        <v>288860.2</v>
      </c>
      <c r="W671" s="89">
        <v>2.0241193141313061</v>
      </c>
      <c r="X671" s="89">
        <v>317038.72048934404</v>
      </c>
      <c r="Y671" s="89">
        <v>1.9510144000000027</v>
      </c>
      <c r="Z671" s="89">
        <v>347272.15110071289</v>
      </c>
      <c r="AA671" s="24">
        <f t="shared" si="238"/>
        <v>9.5361950000000206</v>
      </c>
      <c r="AB671" s="64">
        <f t="shared" si="234"/>
        <v>379698.34093759081</v>
      </c>
      <c r="AC671" s="23">
        <f t="shared" si="239"/>
        <v>9.3373999999999882</v>
      </c>
    </row>
    <row r="672" spans="1:29">
      <c r="A672" s="25"/>
      <c r="B672" s="25"/>
      <c r="C672" s="26" t="s">
        <v>44</v>
      </c>
      <c r="D672" s="26"/>
      <c r="E672" s="26"/>
      <c r="F672" s="28"/>
      <c r="G672" s="32" t="s">
        <v>355</v>
      </c>
      <c r="H672" s="20">
        <f t="shared" ref="H672:AB672" si="242">H673</f>
        <v>9166072</v>
      </c>
      <c r="I672" s="20">
        <f t="shared" si="242"/>
        <v>5939199</v>
      </c>
      <c r="J672" s="20">
        <f t="shared" si="242"/>
        <v>0</v>
      </c>
      <c r="K672" s="20">
        <f t="shared" si="242"/>
        <v>6847599</v>
      </c>
      <c r="L672" s="22">
        <f t="shared" si="241"/>
        <v>15.294991799399213</v>
      </c>
      <c r="M672" s="20">
        <f t="shared" si="242"/>
        <v>1643</v>
      </c>
      <c r="N672" s="20">
        <f t="shared" si="242"/>
        <v>8623515</v>
      </c>
      <c r="O672" s="22">
        <f t="shared" si="235"/>
        <v>25.93487147830939</v>
      </c>
      <c r="P672" s="20">
        <f t="shared" si="242"/>
        <v>3026763</v>
      </c>
      <c r="Q672" s="20">
        <f t="shared" si="242"/>
        <v>11034729</v>
      </c>
      <c r="R672" s="22">
        <f t="shared" si="236"/>
        <v>27.960918488574563</v>
      </c>
      <c r="S672" s="20">
        <f t="shared" si="242"/>
        <v>5875065</v>
      </c>
      <c r="T672" s="20">
        <f t="shared" si="242"/>
        <v>2440258</v>
      </c>
      <c r="U672" s="23">
        <f t="shared" si="237"/>
        <v>-46.758411556822097</v>
      </c>
      <c r="V672" s="79">
        <v>7090935</v>
      </c>
      <c r="W672" s="80">
        <v>20.695430603746502</v>
      </c>
      <c r="X672" s="79">
        <v>7782660.8147232002</v>
      </c>
      <c r="Y672" s="80">
        <v>9.7550720000000126</v>
      </c>
      <c r="Z672" s="79">
        <v>8524830.5262037944</v>
      </c>
      <c r="AA672" s="24">
        <f t="shared" si="238"/>
        <v>9.5361950000000206</v>
      </c>
      <c r="AB672" s="63">
        <f t="shared" si="242"/>
        <v>9320828.051757548</v>
      </c>
      <c r="AC672" s="23">
        <f t="shared" si="239"/>
        <v>9.3374000000000024</v>
      </c>
    </row>
    <row r="673" spans="1:29">
      <c r="A673" s="25"/>
      <c r="B673" s="25"/>
      <c r="C673" s="25"/>
      <c r="D673" s="26" t="s">
        <v>382</v>
      </c>
      <c r="E673" s="26"/>
      <c r="F673" s="28"/>
      <c r="G673" s="32" t="s">
        <v>355</v>
      </c>
      <c r="H673" s="20">
        <f t="shared" ref="H673:AB673" si="243">H674+H677+H680+H682+H687+H690+H692</f>
        <v>9166072</v>
      </c>
      <c r="I673" s="20">
        <f t="shared" si="243"/>
        <v>5939199</v>
      </c>
      <c r="J673" s="20">
        <f t="shared" si="243"/>
        <v>0</v>
      </c>
      <c r="K673" s="20">
        <f t="shared" si="243"/>
        <v>6847599</v>
      </c>
      <c r="L673" s="22">
        <f t="shared" si="241"/>
        <v>15.294991799399213</v>
      </c>
      <c r="M673" s="20">
        <f t="shared" si="243"/>
        <v>1643</v>
      </c>
      <c r="N673" s="20">
        <f t="shared" si="243"/>
        <v>8623515</v>
      </c>
      <c r="O673" s="22">
        <f t="shared" si="235"/>
        <v>25.93487147830939</v>
      </c>
      <c r="P673" s="20">
        <f t="shared" si="243"/>
        <v>3026763</v>
      </c>
      <c r="Q673" s="20">
        <f t="shared" si="243"/>
        <v>11034729</v>
      </c>
      <c r="R673" s="22">
        <f t="shared" si="236"/>
        <v>27.960918488574563</v>
      </c>
      <c r="S673" s="20">
        <f t="shared" si="243"/>
        <v>5875065</v>
      </c>
      <c r="T673" s="20">
        <f t="shared" si="243"/>
        <v>2440258</v>
      </c>
      <c r="U673" s="23">
        <f t="shared" si="237"/>
        <v>-46.758411556822097</v>
      </c>
      <c r="V673" s="79">
        <v>7090935</v>
      </c>
      <c r="W673" s="80">
        <v>20.695430603746502</v>
      </c>
      <c r="X673" s="79">
        <v>7782660.8147232002</v>
      </c>
      <c r="Y673" s="80">
        <v>9.7550720000000126</v>
      </c>
      <c r="Z673" s="79">
        <v>8524830.5262037944</v>
      </c>
      <c r="AA673" s="24">
        <f t="shared" si="238"/>
        <v>9.5361950000000206</v>
      </c>
      <c r="AB673" s="63">
        <f t="shared" si="243"/>
        <v>9320828.051757548</v>
      </c>
      <c r="AC673" s="23">
        <f t="shared" si="239"/>
        <v>9.3374000000000024</v>
      </c>
    </row>
    <row r="674" spans="1:29">
      <c r="A674" s="25"/>
      <c r="B674" s="25"/>
      <c r="C674" s="25"/>
      <c r="D674" s="25"/>
      <c r="E674" s="26" t="s">
        <v>306</v>
      </c>
      <c r="F674" s="28"/>
      <c r="G674" s="32" t="s">
        <v>355</v>
      </c>
      <c r="H674" s="20">
        <f t="shared" ref="H674:AB674" si="244">H675+H676</f>
        <v>0</v>
      </c>
      <c r="I674" s="20">
        <f t="shared" si="244"/>
        <v>326607</v>
      </c>
      <c r="J674" s="20">
        <f t="shared" si="244"/>
        <v>0</v>
      </c>
      <c r="K674" s="20">
        <f t="shared" si="244"/>
        <v>1015271</v>
      </c>
      <c r="L674" s="22">
        <f t="shared" si="241"/>
        <v>210.85402333691559</v>
      </c>
      <c r="M674" s="20">
        <f t="shared" si="244"/>
        <v>0</v>
      </c>
      <c r="N674" s="20">
        <f t="shared" si="244"/>
        <v>444315</v>
      </c>
      <c r="O674" s="22">
        <f t="shared" si="235"/>
        <v>-56.236807709468707</v>
      </c>
      <c r="P674" s="20">
        <f t="shared" si="244"/>
        <v>749230</v>
      </c>
      <c r="Q674" s="20">
        <f t="shared" si="244"/>
        <v>938496</v>
      </c>
      <c r="R674" s="22">
        <f t="shared" si="236"/>
        <v>111.22311873333106</v>
      </c>
      <c r="S674" s="20">
        <f t="shared" si="244"/>
        <v>0</v>
      </c>
      <c r="T674" s="20">
        <f t="shared" si="244"/>
        <v>32841</v>
      </c>
      <c r="U674" s="23">
        <f t="shared" si="237"/>
        <v>-100</v>
      </c>
      <c r="V674" s="79">
        <v>365500</v>
      </c>
      <c r="W674" s="80" t="s">
        <v>1226</v>
      </c>
      <c r="X674" s="79">
        <v>401154.78816</v>
      </c>
      <c r="Y674" s="80">
        <v>9.7550720000000126</v>
      </c>
      <c r="Z674" s="79">
        <v>439409.69101077458</v>
      </c>
      <c r="AA674" s="24">
        <f t="shared" si="238"/>
        <v>9.5361950000000206</v>
      </c>
      <c r="AB674" s="63">
        <f t="shared" si="244"/>
        <v>480439.13149921462</v>
      </c>
      <c r="AC674" s="23">
        <f t="shared" si="239"/>
        <v>9.3373999999999882</v>
      </c>
    </row>
    <row r="675" spans="1:29">
      <c r="A675" s="25"/>
      <c r="B675" s="25"/>
      <c r="C675" s="25"/>
      <c r="D675" s="25"/>
      <c r="E675" s="25"/>
      <c r="F675" s="28" t="s">
        <v>871</v>
      </c>
      <c r="G675" s="29">
        <v>100</v>
      </c>
      <c r="H675" s="31">
        <v>0</v>
      </c>
      <c r="I675" s="31">
        <v>709</v>
      </c>
      <c r="J675" s="31"/>
      <c r="K675" s="31"/>
      <c r="L675" s="22">
        <f t="shared" si="241"/>
        <v>-100</v>
      </c>
      <c r="M675" s="31">
        <v>0</v>
      </c>
      <c r="N675" s="30">
        <v>6100</v>
      </c>
      <c r="O675" s="22" t="str">
        <f t="shared" si="235"/>
        <v>-</v>
      </c>
      <c r="P675" s="31">
        <v>0</v>
      </c>
      <c r="Q675" s="30">
        <v>32398</v>
      </c>
      <c r="R675" s="22">
        <f t="shared" si="236"/>
        <v>431.11475409836066</v>
      </c>
      <c r="S675" s="31">
        <v>0</v>
      </c>
      <c r="T675" s="31">
        <v>7</v>
      </c>
      <c r="U675" s="23">
        <f t="shared" si="237"/>
        <v>-100</v>
      </c>
      <c r="V675" s="30">
        <v>0</v>
      </c>
      <c r="W675" s="24" t="s">
        <v>1226</v>
      </c>
      <c r="X675" s="30">
        <v>0</v>
      </c>
      <c r="Y675" s="24" t="s">
        <v>1226</v>
      </c>
      <c r="Z675" s="30">
        <v>0</v>
      </c>
      <c r="AA675" s="24" t="str">
        <f t="shared" si="238"/>
        <v>-</v>
      </c>
      <c r="AB675" s="64">
        <f>Z675*$AB$3*$AB$4</f>
        <v>0</v>
      </c>
      <c r="AC675" s="23" t="str">
        <f t="shared" si="239"/>
        <v>-</v>
      </c>
    </row>
    <row r="676" spans="1:29">
      <c r="A676" s="25"/>
      <c r="B676" s="25"/>
      <c r="C676" s="25"/>
      <c r="D676" s="25"/>
      <c r="E676" s="25"/>
      <c r="F676" s="28" t="s">
        <v>871</v>
      </c>
      <c r="G676" s="96">
        <v>171</v>
      </c>
      <c r="H676" s="31">
        <v>0</v>
      </c>
      <c r="I676" s="30">
        <v>325898</v>
      </c>
      <c r="J676" s="31">
        <v>0</v>
      </c>
      <c r="K676" s="30">
        <v>1015271</v>
      </c>
      <c r="L676" s="22">
        <f t="shared" si="241"/>
        <v>211.53029475480054</v>
      </c>
      <c r="M676" s="31">
        <v>0</v>
      </c>
      <c r="N676" s="30">
        <v>438215</v>
      </c>
      <c r="O676" s="22">
        <f t="shared" si="235"/>
        <v>-56.837632513880529</v>
      </c>
      <c r="P676" s="30">
        <v>749230</v>
      </c>
      <c r="Q676" s="30">
        <v>906098</v>
      </c>
      <c r="R676" s="22">
        <f t="shared" si="236"/>
        <v>106.77019271362229</v>
      </c>
      <c r="S676" s="31">
        <v>0</v>
      </c>
      <c r="T676" s="30">
        <v>32834</v>
      </c>
      <c r="U676" s="23">
        <f t="shared" si="237"/>
        <v>-100</v>
      </c>
      <c r="V676" s="94">
        <v>365500</v>
      </c>
      <c r="W676" s="24" t="s">
        <v>1226</v>
      </c>
      <c r="X676" s="30">
        <v>401154.78816</v>
      </c>
      <c r="Y676" s="24">
        <v>9.7550720000000126</v>
      </c>
      <c r="Z676" s="30">
        <v>439409.69101077458</v>
      </c>
      <c r="AA676" s="24">
        <f t="shared" si="238"/>
        <v>9.5361950000000206</v>
      </c>
      <c r="AB676" s="64">
        <f>Z676*$AB$3*$AB$4</f>
        <v>480439.13149921462</v>
      </c>
      <c r="AC676" s="23">
        <f t="shared" si="239"/>
        <v>9.3373999999999882</v>
      </c>
    </row>
    <row r="677" spans="1:29">
      <c r="A677" s="25"/>
      <c r="B677" s="25"/>
      <c r="C677" s="25"/>
      <c r="D677" s="25"/>
      <c r="E677" s="26" t="s">
        <v>307</v>
      </c>
      <c r="F677" s="28"/>
      <c r="G677" s="32" t="s">
        <v>355</v>
      </c>
      <c r="H677" s="20">
        <f t="shared" ref="H677:AB677" si="245">H678+H679</f>
        <v>0</v>
      </c>
      <c r="I677" s="20">
        <f t="shared" si="245"/>
        <v>1037262</v>
      </c>
      <c r="J677" s="20">
        <f t="shared" si="245"/>
        <v>0</v>
      </c>
      <c r="K677" s="20">
        <f t="shared" si="245"/>
        <v>132899</v>
      </c>
      <c r="L677" s="22">
        <f t="shared" si="241"/>
        <v>-87.187518678983707</v>
      </c>
      <c r="M677" s="20">
        <f t="shared" si="245"/>
        <v>0</v>
      </c>
      <c r="N677" s="20">
        <f t="shared" si="245"/>
        <v>337498</v>
      </c>
      <c r="O677" s="22">
        <f t="shared" si="235"/>
        <v>153.95074455037286</v>
      </c>
      <c r="P677" s="20">
        <f t="shared" si="245"/>
        <v>0</v>
      </c>
      <c r="Q677" s="20">
        <f t="shared" si="245"/>
        <v>349546</v>
      </c>
      <c r="R677" s="22">
        <f t="shared" si="236"/>
        <v>3.569798932141822</v>
      </c>
      <c r="S677" s="20">
        <f t="shared" si="245"/>
        <v>400000</v>
      </c>
      <c r="T677" s="20">
        <f t="shared" si="245"/>
        <v>158797</v>
      </c>
      <c r="U677" s="23">
        <f t="shared" si="237"/>
        <v>14.434151728241787</v>
      </c>
      <c r="V677" s="79">
        <v>500000</v>
      </c>
      <c r="W677" s="80">
        <v>25</v>
      </c>
      <c r="X677" s="79">
        <v>548775.36</v>
      </c>
      <c r="Y677" s="80">
        <v>9.7550719999999842</v>
      </c>
      <c r="Z677" s="79">
        <v>601107.64844155207</v>
      </c>
      <c r="AA677" s="24">
        <f t="shared" si="238"/>
        <v>9.5361950000000206</v>
      </c>
      <c r="AB677" s="63">
        <f t="shared" si="245"/>
        <v>657235.47400713351</v>
      </c>
      <c r="AC677" s="23">
        <f t="shared" si="239"/>
        <v>9.3373999999999882</v>
      </c>
    </row>
    <row r="678" spans="1:29">
      <c r="A678" s="25"/>
      <c r="B678" s="25"/>
      <c r="C678" s="25"/>
      <c r="D678" s="25"/>
      <c r="E678" s="25"/>
      <c r="F678" s="28" t="s">
        <v>872</v>
      </c>
      <c r="G678" s="29">
        <v>100</v>
      </c>
      <c r="H678" s="31">
        <v>0</v>
      </c>
      <c r="I678" s="30">
        <v>541596</v>
      </c>
      <c r="J678" s="31">
        <v>0</v>
      </c>
      <c r="K678" s="30">
        <v>49650</v>
      </c>
      <c r="L678" s="22">
        <f t="shared" si="241"/>
        <v>-90.832650167283361</v>
      </c>
      <c r="M678" s="31">
        <v>0</v>
      </c>
      <c r="N678" s="30">
        <v>212236</v>
      </c>
      <c r="O678" s="22">
        <f t="shared" si="235"/>
        <v>327.46424974823765</v>
      </c>
      <c r="P678" s="31">
        <v>0</v>
      </c>
      <c r="Q678" s="30">
        <v>3411</v>
      </c>
      <c r="R678" s="22">
        <f t="shared" si="236"/>
        <v>-98.392826853125769</v>
      </c>
      <c r="S678" s="31">
        <v>0</v>
      </c>
      <c r="T678" s="31">
        <v>327</v>
      </c>
      <c r="U678" s="23">
        <f t="shared" si="237"/>
        <v>-100</v>
      </c>
      <c r="V678" s="30">
        <v>0</v>
      </c>
      <c r="W678" s="24" t="s">
        <v>1226</v>
      </c>
      <c r="X678" s="30">
        <v>0</v>
      </c>
      <c r="Y678" s="24" t="s">
        <v>1226</v>
      </c>
      <c r="Z678" s="30">
        <v>0</v>
      </c>
      <c r="AA678" s="24" t="str">
        <f t="shared" si="238"/>
        <v>-</v>
      </c>
      <c r="AB678" s="64">
        <f>Z678*$AB$3*$AB$4</f>
        <v>0</v>
      </c>
      <c r="AC678" s="23" t="str">
        <f t="shared" si="239"/>
        <v>-</v>
      </c>
    </row>
    <row r="679" spans="1:29">
      <c r="A679" s="25"/>
      <c r="B679" s="25"/>
      <c r="C679" s="25"/>
      <c r="D679" s="25"/>
      <c r="E679" s="25"/>
      <c r="F679" s="28" t="s">
        <v>872</v>
      </c>
      <c r="G679" s="96">
        <v>171</v>
      </c>
      <c r="H679" s="31">
        <v>0</v>
      </c>
      <c r="I679" s="30">
        <v>495666</v>
      </c>
      <c r="J679" s="31">
        <v>0</v>
      </c>
      <c r="K679" s="30">
        <v>83249</v>
      </c>
      <c r="L679" s="22">
        <f t="shared" si="241"/>
        <v>-83.204617625578521</v>
      </c>
      <c r="M679" s="31">
        <v>0</v>
      </c>
      <c r="N679" s="30">
        <v>125262</v>
      </c>
      <c r="O679" s="22">
        <f t="shared" si="235"/>
        <v>50.466672272339622</v>
      </c>
      <c r="P679" s="31">
        <v>0</v>
      </c>
      <c r="Q679" s="30">
        <v>346135</v>
      </c>
      <c r="R679" s="22">
        <f t="shared" si="236"/>
        <v>176.32881480417046</v>
      </c>
      <c r="S679" s="30">
        <v>400000</v>
      </c>
      <c r="T679" s="30">
        <v>158470</v>
      </c>
      <c r="U679" s="23">
        <f t="shared" si="237"/>
        <v>15.561847256128388</v>
      </c>
      <c r="V679" s="94">
        <v>500000</v>
      </c>
      <c r="W679" s="24">
        <v>25</v>
      </c>
      <c r="X679" s="30">
        <v>548775.36</v>
      </c>
      <c r="Y679" s="24">
        <v>9.7550719999999842</v>
      </c>
      <c r="Z679" s="30">
        <v>601107.64844155207</v>
      </c>
      <c r="AA679" s="24">
        <f t="shared" si="238"/>
        <v>9.5361950000000206</v>
      </c>
      <c r="AB679" s="64">
        <f>Z679*$AB$3*$AB$4</f>
        <v>657235.47400713351</v>
      </c>
      <c r="AC679" s="23">
        <f t="shared" si="239"/>
        <v>9.3373999999999882</v>
      </c>
    </row>
    <row r="680" spans="1:29">
      <c r="A680" s="25"/>
      <c r="B680" s="25"/>
      <c r="C680" s="25"/>
      <c r="D680" s="25"/>
      <c r="E680" s="26" t="s">
        <v>315</v>
      </c>
      <c r="F680" s="28"/>
      <c r="G680" s="32" t="s">
        <v>355</v>
      </c>
      <c r="H680" s="20">
        <f t="shared" ref="H680:AB680" si="246">H681</f>
        <v>0</v>
      </c>
      <c r="I680" s="20">
        <f t="shared" si="246"/>
        <v>8214</v>
      </c>
      <c r="J680" s="20">
        <f t="shared" si="246"/>
        <v>0</v>
      </c>
      <c r="K680" s="20">
        <f t="shared" si="246"/>
        <v>13195</v>
      </c>
      <c r="L680" s="22">
        <f t="shared" si="241"/>
        <v>60.640370099829568</v>
      </c>
      <c r="M680" s="20">
        <f t="shared" si="246"/>
        <v>1643</v>
      </c>
      <c r="N680" s="20">
        <f t="shared" si="246"/>
        <v>0</v>
      </c>
      <c r="O680" s="22">
        <f t="shared" si="235"/>
        <v>-100</v>
      </c>
      <c r="P680" s="20">
        <f t="shared" si="246"/>
        <v>14456</v>
      </c>
      <c r="Q680" s="20">
        <f t="shared" si="246"/>
        <v>0</v>
      </c>
      <c r="R680" s="22" t="str">
        <f t="shared" si="236"/>
        <v>-</v>
      </c>
      <c r="S680" s="20">
        <f t="shared" si="246"/>
        <v>0</v>
      </c>
      <c r="T680" s="20">
        <f t="shared" si="246"/>
        <v>1059</v>
      </c>
      <c r="U680" s="23" t="str">
        <f t="shared" si="237"/>
        <v>-</v>
      </c>
      <c r="V680" s="79">
        <v>197</v>
      </c>
      <c r="W680" s="80" t="s">
        <v>1226</v>
      </c>
      <c r="X680" s="79">
        <v>216.21749183999998</v>
      </c>
      <c r="Y680" s="80">
        <v>9.7550719999999842</v>
      </c>
      <c r="Z680" s="79">
        <v>236.83641348597152</v>
      </c>
      <c r="AA680" s="24">
        <f t="shared" si="238"/>
        <v>9.5361950000000206</v>
      </c>
      <c r="AB680" s="63">
        <f t="shared" si="246"/>
        <v>258.9507767588106</v>
      </c>
      <c r="AC680" s="23">
        <f t="shared" si="239"/>
        <v>9.3373999999999882</v>
      </c>
    </row>
    <row r="681" spans="1:29">
      <c r="A681" s="25"/>
      <c r="B681" s="25"/>
      <c r="C681" s="25"/>
      <c r="D681" s="25"/>
      <c r="E681" s="25"/>
      <c r="F681" s="28" t="s">
        <v>873</v>
      </c>
      <c r="G681" s="96">
        <v>171</v>
      </c>
      <c r="H681" s="31">
        <v>0</v>
      </c>
      <c r="I681" s="30">
        <v>8214</v>
      </c>
      <c r="J681" s="31">
        <v>0</v>
      </c>
      <c r="K681" s="30">
        <v>13195</v>
      </c>
      <c r="L681" s="22">
        <f t="shared" si="241"/>
        <v>60.640370099829568</v>
      </c>
      <c r="M681" s="30">
        <v>1643</v>
      </c>
      <c r="N681" s="31">
        <v>0</v>
      </c>
      <c r="O681" s="22">
        <f t="shared" si="235"/>
        <v>-100</v>
      </c>
      <c r="P681" s="30">
        <v>14456</v>
      </c>
      <c r="Q681" s="31">
        <v>0</v>
      </c>
      <c r="R681" s="22" t="str">
        <f t="shared" si="236"/>
        <v>-</v>
      </c>
      <c r="S681" s="31">
        <v>0</v>
      </c>
      <c r="T681" s="30">
        <v>1059</v>
      </c>
      <c r="U681" s="23" t="str">
        <f t="shared" si="237"/>
        <v>-</v>
      </c>
      <c r="V681" s="94">
        <v>197</v>
      </c>
      <c r="W681" s="24" t="s">
        <v>1226</v>
      </c>
      <c r="X681" s="30">
        <v>216.21749183999998</v>
      </c>
      <c r="Y681" s="24">
        <v>9.7550719999999842</v>
      </c>
      <c r="Z681" s="30">
        <v>236.83641348597152</v>
      </c>
      <c r="AA681" s="24">
        <f t="shared" si="238"/>
        <v>9.5361950000000206</v>
      </c>
      <c r="AB681" s="64">
        <f>Z681*$AB$3*$AB$4</f>
        <v>258.9507767588106</v>
      </c>
      <c r="AC681" s="23">
        <f t="shared" si="239"/>
        <v>9.3373999999999882</v>
      </c>
    </row>
    <row r="682" spans="1:29">
      <c r="A682" s="25"/>
      <c r="B682" s="25"/>
      <c r="C682" s="25"/>
      <c r="D682" s="25"/>
      <c r="E682" s="26" t="s">
        <v>308</v>
      </c>
      <c r="F682" s="28"/>
      <c r="G682" s="32" t="s">
        <v>355</v>
      </c>
      <c r="H682" s="20">
        <f t="shared" ref="H682:AB682" si="247">SUM(H683:H686)</f>
        <v>9166072</v>
      </c>
      <c r="I682" s="20">
        <f t="shared" si="247"/>
        <v>4309325</v>
      </c>
      <c r="J682" s="20">
        <f t="shared" si="247"/>
        <v>0</v>
      </c>
      <c r="K682" s="20">
        <f t="shared" si="247"/>
        <v>5014741</v>
      </c>
      <c r="L682" s="22">
        <f t="shared" si="241"/>
        <v>16.36952422943267</v>
      </c>
      <c r="M682" s="20">
        <f t="shared" si="247"/>
        <v>0</v>
      </c>
      <c r="N682" s="20">
        <f t="shared" si="247"/>
        <v>5245500</v>
      </c>
      <c r="O682" s="22">
        <f t="shared" si="235"/>
        <v>4.6016135230114514</v>
      </c>
      <c r="P682" s="20">
        <f t="shared" si="247"/>
        <v>0</v>
      </c>
      <c r="Q682" s="20">
        <f t="shared" si="247"/>
        <v>5159216</v>
      </c>
      <c r="R682" s="22">
        <f t="shared" si="236"/>
        <v>-1.6449146887808581</v>
      </c>
      <c r="S682" s="20">
        <f t="shared" si="247"/>
        <v>0</v>
      </c>
      <c r="T682" s="20">
        <f t="shared" si="247"/>
        <v>1333989</v>
      </c>
      <c r="U682" s="23">
        <f t="shared" si="237"/>
        <v>-100</v>
      </c>
      <c r="V682" s="79">
        <v>4494035</v>
      </c>
      <c r="W682" s="80" t="s">
        <v>1226</v>
      </c>
      <c r="X682" s="79">
        <v>4932431.3499552002</v>
      </c>
      <c r="Y682" s="80">
        <v>9.7550720000000126</v>
      </c>
      <c r="Z682" s="79">
        <v>5402797.6217280617</v>
      </c>
      <c r="AA682" s="24">
        <f t="shared" si="238"/>
        <v>9.5361950000000206</v>
      </c>
      <c r="AB682" s="63">
        <f t="shared" si="247"/>
        <v>5907278.4468592973</v>
      </c>
      <c r="AC682" s="23">
        <f t="shared" si="239"/>
        <v>9.3373999999999882</v>
      </c>
    </row>
    <row r="683" spans="1:29">
      <c r="A683" s="25"/>
      <c r="B683" s="25"/>
      <c r="C683" s="25"/>
      <c r="D683" s="25"/>
      <c r="E683" s="25"/>
      <c r="F683" s="28" t="s">
        <v>874</v>
      </c>
      <c r="G683" s="29">
        <v>100</v>
      </c>
      <c r="H683" s="31"/>
      <c r="I683" s="31"/>
      <c r="J683" s="31">
        <v>0</v>
      </c>
      <c r="K683" s="30">
        <v>3920848</v>
      </c>
      <c r="L683" s="22" t="str">
        <f t="shared" si="241"/>
        <v>-</v>
      </c>
      <c r="M683" s="31">
        <v>0</v>
      </c>
      <c r="N683" s="30">
        <v>5245500</v>
      </c>
      <c r="O683" s="22">
        <f t="shared" si="235"/>
        <v>33.784834301151193</v>
      </c>
      <c r="P683" s="31">
        <v>0</v>
      </c>
      <c r="Q683" s="30">
        <v>5159216</v>
      </c>
      <c r="R683" s="22">
        <f t="shared" si="236"/>
        <v>-1.6449146887808581</v>
      </c>
      <c r="S683" s="31">
        <v>0</v>
      </c>
      <c r="T683" s="30">
        <v>1333989</v>
      </c>
      <c r="U683" s="23">
        <f t="shared" si="237"/>
        <v>-100</v>
      </c>
      <c r="V683" s="94">
        <v>4494035</v>
      </c>
      <c r="W683" s="24" t="s">
        <v>1226</v>
      </c>
      <c r="X683" s="30">
        <v>4932431.3499552002</v>
      </c>
      <c r="Y683" s="24">
        <v>9.7550720000000126</v>
      </c>
      <c r="Z683" s="30">
        <v>5402797.6217280617</v>
      </c>
      <c r="AA683" s="24">
        <f t="shared" si="238"/>
        <v>9.5361950000000206</v>
      </c>
      <c r="AB683" s="64">
        <f>Z683*$AB$3*$AB$4</f>
        <v>5907278.4468592973</v>
      </c>
      <c r="AC683" s="23">
        <f t="shared" si="239"/>
        <v>9.3373999999999882</v>
      </c>
    </row>
    <row r="684" spans="1:29">
      <c r="A684" s="25"/>
      <c r="B684" s="25"/>
      <c r="C684" s="25"/>
      <c r="D684" s="25"/>
      <c r="E684" s="25"/>
      <c r="F684" s="28" t="s">
        <v>874</v>
      </c>
      <c r="G684" s="29">
        <v>120</v>
      </c>
      <c r="H684" s="31"/>
      <c r="I684" s="31"/>
      <c r="J684" s="31">
        <v>0</v>
      </c>
      <c r="K684" s="30">
        <v>1093893</v>
      </c>
      <c r="L684" s="22" t="str">
        <f t="shared" si="241"/>
        <v>-</v>
      </c>
      <c r="M684" s="31"/>
      <c r="N684" s="31"/>
      <c r="O684" s="22">
        <f t="shared" si="235"/>
        <v>-100</v>
      </c>
      <c r="P684" s="31"/>
      <c r="Q684" s="31"/>
      <c r="R684" s="22" t="str">
        <f t="shared" si="236"/>
        <v>-</v>
      </c>
      <c r="S684" s="31"/>
      <c r="T684" s="31"/>
      <c r="U684" s="23" t="str">
        <f t="shared" si="237"/>
        <v>-</v>
      </c>
      <c r="V684" s="30">
        <v>0</v>
      </c>
      <c r="W684" s="24" t="s">
        <v>1226</v>
      </c>
      <c r="X684" s="30">
        <v>0</v>
      </c>
      <c r="Y684" s="24" t="s">
        <v>1226</v>
      </c>
      <c r="Z684" s="30">
        <v>0</v>
      </c>
      <c r="AA684" s="24" t="str">
        <f t="shared" si="238"/>
        <v>-</v>
      </c>
      <c r="AB684" s="64">
        <f>Z684*$AB$3*$AB$4</f>
        <v>0</v>
      </c>
      <c r="AC684" s="23" t="str">
        <f t="shared" si="239"/>
        <v>-</v>
      </c>
    </row>
    <row r="685" spans="1:29">
      <c r="A685" s="25"/>
      <c r="B685" s="25"/>
      <c r="C685" s="25"/>
      <c r="D685" s="25"/>
      <c r="E685" s="25"/>
      <c r="F685" s="28" t="s">
        <v>875</v>
      </c>
      <c r="G685" s="29">
        <v>100</v>
      </c>
      <c r="H685" s="30">
        <v>8397080</v>
      </c>
      <c r="I685" s="30">
        <v>4188732</v>
      </c>
      <c r="J685" s="31"/>
      <c r="K685" s="31"/>
      <c r="L685" s="22">
        <f t="shared" si="241"/>
        <v>-100</v>
      </c>
      <c r="M685" s="31"/>
      <c r="N685" s="31"/>
      <c r="O685" s="22" t="str">
        <f t="shared" si="235"/>
        <v>-</v>
      </c>
      <c r="P685" s="31"/>
      <c r="Q685" s="31"/>
      <c r="R685" s="22" t="str">
        <f t="shared" si="236"/>
        <v>-</v>
      </c>
      <c r="S685" s="31"/>
      <c r="T685" s="31"/>
      <c r="U685" s="23" t="str">
        <f t="shared" si="237"/>
        <v>-</v>
      </c>
      <c r="V685" s="30">
        <v>0</v>
      </c>
      <c r="W685" s="24" t="s">
        <v>1226</v>
      </c>
      <c r="X685" s="30">
        <v>0</v>
      </c>
      <c r="Y685" s="24" t="s">
        <v>1226</v>
      </c>
      <c r="Z685" s="30">
        <v>0</v>
      </c>
      <c r="AA685" s="24" t="str">
        <f t="shared" si="238"/>
        <v>-</v>
      </c>
      <c r="AB685" s="64">
        <f>Z685*$AB$3*$AB$4</f>
        <v>0</v>
      </c>
      <c r="AC685" s="23" t="str">
        <f t="shared" si="239"/>
        <v>-</v>
      </c>
    </row>
    <row r="686" spans="1:29">
      <c r="A686" s="25"/>
      <c r="B686" s="25"/>
      <c r="C686" s="25"/>
      <c r="D686" s="25"/>
      <c r="E686" s="25"/>
      <c r="F686" s="28" t="s">
        <v>875</v>
      </c>
      <c r="G686" s="29">
        <v>120</v>
      </c>
      <c r="H686" s="30">
        <v>768992</v>
      </c>
      <c r="I686" s="30">
        <v>120593</v>
      </c>
      <c r="J686" s="31"/>
      <c r="K686" s="31"/>
      <c r="L686" s="22">
        <f t="shared" si="241"/>
        <v>-100</v>
      </c>
      <c r="M686" s="31"/>
      <c r="N686" s="31"/>
      <c r="O686" s="22" t="str">
        <f t="shared" si="235"/>
        <v>-</v>
      </c>
      <c r="P686" s="31"/>
      <c r="Q686" s="31"/>
      <c r="R686" s="22" t="str">
        <f t="shared" si="236"/>
        <v>-</v>
      </c>
      <c r="S686" s="31"/>
      <c r="T686" s="31"/>
      <c r="U686" s="23" t="str">
        <f t="shared" si="237"/>
        <v>-</v>
      </c>
      <c r="V686" s="30">
        <v>0</v>
      </c>
      <c r="W686" s="24" t="s">
        <v>1226</v>
      </c>
      <c r="X686" s="30">
        <v>0</v>
      </c>
      <c r="Y686" s="24" t="s">
        <v>1226</v>
      </c>
      <c r="Z686" s="30">
        <v>0</v>
      </c>
      <c r="AA686" s="24" t="str">
        <f t="shared" si="238"/>
        <v>-</v>
      </c>
      <c r="AB686" s="64">
        <f>Z686*$AB$3*$AB$4</f>
        <v>0</v>
      </c>
      <c r="AC686" s="23" t="str">
        <f t="shared" si="239"/>
        <v>-</v>
      </c>
    </row>
    <row r="687" spans="1:29">
      <c r="A687" s="25"/>
      <c r="B687" s="25"/>
      <c r="C687" s="25"/>
      <c r="D687" s="25"/>
      <c r="E687" s="26" t="s">
        <v>316</v>
      </c>
      <c r="F687" s="28"/>
      <c r="G687" s="32" t="s">
        <v>355</v>
      </c>
      <c r="H687" s="20">
        <f t="shared" ref="H687:AB687" si="248">H688+H689</f>
        <v>0</v>
      </c>
      <c r="I687" s="20">
        <f t="shared" si="248"/>
        <v>168771</v>
      </c>
      <c r="J687" s="20">
        <f t="shared" si="248"/>
        <v>0</v>
      </c>
      <c r="K687" s="20">
        <f t="shared" si="248"/>
        <v>487563</v>
      </c>
      <c r="L687" s="22">
        <f t="shared" si="241"/>
        <v>188.89027143288837</v>
      </c>
      <c r="M687" s="20">
        <f t="shared" si="248"/>
        <v>0</v>
      </c>
      <c r="N687" s="20">
        <f t="shared" si="248"/>
        <v>2359312</v>
      </c>
      <c r="O687" s="22">
        <f t="shared" si="235"/>
        <v>383.89890127019487</v>
      </c>
      <c r="P687" s="20">
        <f t="shared" si="248"/>
        <v>2263077</v>
      </c>
      <c r="Q687" s="20">
        <f t="shared" si="248"/>
        <v>3346689</v>
      </c>
      <c r="R687" s="22">
        <f t="shared" si="236"/>
        <v>41.850208874451539</v>
      </c>
      <c r="S687" s="20">
        <f t="shared" si="248"/>
        <v>5475065</v>
      </c>
      <c r="T687" s="20">
        <f t="shared" si="248"/>
        <v>375158</v>
      </c>
      <c r="U687" s="23">
        <f t="shared" si="237"/>
        <v>63.596468031538052</v>
      </c>
      <c r="V687" s="79">
        <v>1731203</v>
      </c>
      <c r="W687" s="80">
        <v>-68.380229275816816</v>
      </c>
      <c r="X687" s="79">
        <v>1900083.0991161598</v>
      </c>
      <c r="Y687" s="80">
        <v>9.7550719999999842</v>
      </c>
      <c r="Z687" s="79">
        <v>2081278.7286099205</v>
      </c>
      <c r="AA687" s="24">
        <f t="shared" si="238"/>
        <v>9.5361950000000206</v>
      </c>
      <c r="AB687" s="63">
        <f t="shared" si="248"/>
        <v>2275616.0486151427</v>
      </c>
      <c r="AC687" s="23">
        <f t="shared" si="239"/>
        <v>9.3373999999999882</v>
      </c>
    </row>
    <row r="688" spans="1:29">
      <c r="A688" s="25"/>
      <c r="B688" s="25"/>
      <c r="C688" s="25"/>
      <c r="D688" s="25"/>
      <c r="E688" s="25"/>
      <c r="F688" s="28" t="s">
        <v>876</v>
      </c>
      <c r="G688" s="96">
        <v>171</v>
      </c>
      <c r="H688" s="31"/>
      <c r="I688" s="31"/>
      <c r="J688" s="31"/>
      <c r="K688" s="31"/>
      <c r="L688" s="22" t="str">
        <f t="shared" si="241"/>
        <v>-</v>
      </c>
      <c r="M688" s="31"/>
      <c r="N688" s="31"/>
      <c r="O688" s="22" t="str">
        <f t="shared" si="235"/>
        <v>-</v>
      </c>
      <c r="P688" s="30">
        <v>2263077</v>
      </c>
      <c r="Q688" s="30">
        <v>3346689</v>
      </c>
      <c r="R688" s="22" t="str">
        <f t="shared" si="236"/>
        <v>-</v>
      </c>
      <c r="S688" s="30">
        <v>5475065</v>
      </c>
      <c r="T688" s="30">
        <v>375158</v>
      </c>
      <c r="U688" s="23">
        <f t="shared" si="237"/>
        <v>63.596468031538052</v>
      </c>
      <c r="V688" s="94">
        <v>1731203</v>
      </c>
      <c r="W688" s="24">
        <v>-68.380229275816816</v>
      </c>
      <c r="X688" s="30">
        <v>1900083.0991161598</v>
      </c>
      <c r="Y688" s="24">
        <v>9.7550719999999842</v>
      </c>
      <c r="Z688" s="30">
        <v>2081278.7286099205</v>
      </c>
      <c r="AA688" s="24">
        <f t="shared" si="238"/>
        <v>9.5361950000000206</v>
      </c>
      <c r="AB688" s="67">
        <f>Z688*$AB$3*$AB$4</f>
        <v>2275616.0486151427</v>
      </c>
      <c r="AC688" s="23">
        <f t="shared" si="239"/>
        <v>9.3373999999999882</v>
      </c>
    </row>
    <row r="689" spans="1:29">
      <c r="A689" s="25"/>
      <c r="B689" s="25"/>
      <c r="C689" s="25"/>
      <c r="D689" s="25"/>
      <c r="E689" s="25"/>
      <c r="F689" s="28" t="s">
        <v>877</v>
      </c>
      <c r="G689" s="29">
        <v>120</v>
      </c>
      <c r="H689" s="31">
        <v>0</v>
      </c>
      <c r="I689" s="30">
        <v>168771</v>
      </c>
      <c r="J689" s="31">
        <v>0</v>
      </c>
      <c r="K689" s="30">
        <v>487563</v>
      </c>
      <c r="L689" s="22">
        <f t="shared" si="241"/>
        <v>188.89027143288837</v>
      </c>
      <c r="M689" s="31">
        <v>0</v>
      </c>
      <c r="N689" s="30">
        <v>2359312</v>
      </c>
      <c r="O689" s="22">
        <f t="shared" si="235"/>
        <v>383.89890127019487</v>
      </c>
      <c r="P689" s="31"/>
      <c r="Q689" s="31"/>
      <c r="R689" s="22">
        <f t="shared" si="236"/>
        <v>-100</v>
      </c>
      <c r="S689" s="31"/>
      <c r="T689" s="31"/>
      <c r="U689" s="23" t="str">
        <f t="shared" si="237"/>
        <v>-</v>
      </c>
      <c r="V689" s="30">
        <v>0</v>
      </c>
      <c r="W689" s="24" t="s">
        <v>1226</v>
      </c>
      <c r="X689" s="30">
        <v>0</v>
      </c>
      <c r="Y689" s="24" t="s">
        <v>1226</v>
      </c>
      <c r="Z689" s="30">
        <v>0</v>
      </c>
      <c r="AA689" s="24" t="str">
        <f t="shared" si="238"/>
        <v>-</v>
      </c>
      <c r="AB689" s="64">
        <f>Z689*$AB$3*$AB$4</f>
        <v>0</v>
      </c>
      <c r="AC689" s="23" t="str">
        <f t="shared" si="239"/>
        <v>-</v>
      </c>
    </row>
    <row r="690" spans="1:29">
      <c r="A690" s="25"/>
      <c r="B690" s="25"/>
      <c r="C690" s="25"/>
      <c r="D690" s="25"/>
      <c r="E690" s="26" t="s">
        <v>878</v>
      </c>
      <c r="F690" s="28"/>
      <c r="G690" s="32" t="s">
        <v>355</v>
      </c>
      <c r="H690" s="20">
        <f t="shared" ref="H690:AB690" si="249">H691</f>
        <v>0</v>
      </c>
      <c r="I690" s="20">
        <f t="shared" si="249"/>
        <v>0</v>
      </c>
      <c r="J690" s="20">
        <f t="shared" si="249"/>
        <v>0</v>
      </c>
      <c r="K690" s="20">
        <f t="shared" si="249"/>
        <v>0</v>
      </c>
      <c r="L690" s="22" t="str">
        <f t="shared" si="241"/>
        <v>-</v>
      </c>
      <c r="M690" s="20">
        <f t="shared" si="249"/>
        <v>0</v>
      </c>
      <c r="N690" s="20">
        <f t="shared" si="249"/>
        <v>0</v>
      </c>
      <c r="O690" s="22" t="str">
        <f t="shared" si="235"/>
        <v>-</v>
      </c>
      <c r="P690" s="20">
        <f t="shared" si="249"/>
        <v>0</v>
      </c>
      <c r="Q690" s="20">
        <f t="shared" si="249"/>
        <v>1851</v>
      </c>
      <c r="R690" s="22" t="str">
        <f t="shared" si="236"/>
        <v>-</v>
      </c>
      <c r="S690" s="20">
        <f t="shared" si="249"/>
        <v>0</v>
      </c>
      <c r="T690" s="20">
        <f t="shared" si="249"/>
        <v>0</v>
      </c>
      <c r="U690" s="23">
        <f t="shared" si="237"/>
        <v>-100</v>
      </c>
      <c r="V690" s="79">
        <v>0</v>
      </c>
      <c r="W690" s="80" t="s">
        <v>1226</v>
      </c>
      <c r="X690" s="79">
        <v>0</v>
      </c>
      <c r="Y690" s="80" t="s">
        <v>1226</v>
      </c>
      <c r="Z690" s="79">
        <v>0</v>
      </c>
      <c r="AA690" s="24" t="str">
        <f t="shared" si="238"/>
        <v>-</v>
      </c>
      <c r="AB690" s="63">
        <f t="shared" si="249"/>
        <v>0</v>
      </c>
      <c r="AC690" s="23" t="str">
        <f t="shared" si="239"/>
        <v>-</v>
      </c>
    </row>
    <row r="691" spans="1:29">
      <c r="A691" s="25"/>
      <c r="B691" s="25"/>
      <c r="C691" s="25"/>
      <c r="D691" s="25"/>
      <c r="E691" s="25"/>
      <c r="F691" s="28" t="s">
        <v>879</v>
      </c>
      <c r="G691" s="29">
        <v>120</v>
      </c>
      <c r="H691" s="31"/>
      <c r="I691" s="31"/>
      <c r="J691" s="31"/>
      <c r="K691" s="31"/>
      <c r="L691" s="22" t="str">
        <f t="shared" si="241"/>
        <v>-</v>
      </c>
      <c r="M691" s="31"/>
      <c r="N691" s="31"/>
      <c r="O691" s="22" t="str">
        <f t="shared" si="235"/>
        <v>-</v>
      </c>
      <c r="P691" s="31">
        <v>0</v>
      </c>
      <c r="Q691" s="30">
        <v>1851</v>
      </c>
      <c r="R691" s="22" t="str">
        <f t="shared" si="236"/>
        <v>-</v>
      </c>
      <c r="S691" s="31"/>
      <c r="T691" s="31"/>
      <c r="U691" s="23">
        <f t="shared" si="237"/>
        <v>-100</v>
      </c>
      <c r="V691" s="30">
        <v>0</v>
      </c>
      <c r="W691" s="24" t="s">
        <v>1226</v>
      </c>
      <c r="X691" s="30">
        <v>0</v>
      </c>
      <c r="Y691" s="24" t="s">
        <v>1226</v>
      </c>
      <c r="Z691" s="30">
        <v>0</v>
      </c>
      <c r="AA691" s="24" t="str">
        <f t="shared" si="238"/>
        <v>-</v>
      </c>
      <c r="AB691" s="64">
        <f>Z691*$AB$3*$AB$4</f>
        <v>0</v>
      </c>
      <c r="AC691" s="23" t="str">
        <f t="shared" si="239"/>
        <v>-</v>
      </c>
    </row>
    <row r="692" spans="1:29">
      <c r="A692" s="25"/>
      <c r="B692" s="25"/>
      <c r="C692" s="25"/>
      <c r="D692" s="25"/>
      <c r="E692" s="26" t="s">
        <v>317</v>
      </c>
      <c r="F692" s="28"/>
      <c r="G692" s="32" t="s">
        <v>355</v>
      </c>
      <c r="H692" s="20">
        <f t="shared" ref="H692:AB692" si="250">H693</f>
        <v>0</v>
      </c>
      <c r="I692" s="20">
        <f t="shared" si="250"/>
        <v>89020</v>
      </c>
      <c r="J692" s="20">
        <f t="shared" si="250"/>
        <v>0</v>
      </c>
      <c r="K692" s="20">
        <f t="shared" si="250"/>
        <v>183930</v>
      </c>
      <c r="L692" s="22">
        <f t="shared" si="241"/>
        <v>106.61649067625251</v>
      </c>
      <c r="M692" s="20">
        <f t="shared" si="250"/>
        <v>0</v>
      </c>
      <c r="N692" s="20">
        <f t="shared" si="250"/>
        <v>236890</v>
      </c>
      <c r="O692" s="22">
        <f t="shared" si="235"/>
        <v>28.793562768444502</v>
      </c>
      <c r="P692" s="20">
        <f t="shared" si="250"/>
        <v>0</v>
      </c>
      <c r="Q692" s="20">
        <f t="shared" si="250"/>
        <v>1238931</v>
      </c>
      <c r="R692" s="22">
        <f t="shared" si="236"/>
        <v>422.99843809362994</v>
      </c>
      <c r="S692" s="20">
        <f t="shared" si="250"/>
        <v>0</v>
      </c>
      <c r="T692" s="20">
        <f t="shared" si="250"/>
        <v>538414</v>
      </c>
      <c r="U692" s="23">
        <f t="shared" si="237"/>
        <v>-100</v>
      </c>
      <c r="V692" s="79">
        <v>0</v>
      </c>
      <c r="W692" s="80" t="s">
        <v>1226</v>
      </c>
      <c r="X692" s="79">
        <v>0</v>
      </c>
      <c r="Y692" s="80" t="s">
        <v>1226</v>
      </c>
      <c r="Z692" s="79">
        <v>0</v>
      </c>
      <c r="AA692" s="24" t="str">
        <f t="shared" si="238"/>
        <v>-</v>
      </c>
      <c r="AB692" s="63">
        <f t="shared" si="250"/>
        <v>0</v>
      </c>
      <c r="AC692" s="23" t="str">
        <f t="shared" si="239"/>
        <v>-</v>
      </c>
    </row>
    <row r="693" spans="1:29">
      <c r="A693" s="25"/>
      <c r="B693" s="25"/>
      <c r="C693" s="25"/>
      <c r="D693" s="25"/>
      <c r="E693" s="25"/>
      <c r="F693" s="28" t="s">
        <v>880</v>
      </c>
      <c r="G693" s="29">
        <v>120</v>
      </c>
      <c r="H693" s="31">
        <v>0</v>
      </c>
      <c r="I693" s="30">
        <v>89020</v>
      </c>
      <c r="J693" s="31">
        <v>0</v>
      </c>
      <c r="K693" s="30">
        <v>183930</v>
      </c>
      <c r="L693" s="22">
        <f t="shared" si="241"/>
        <v>106.61649067625251</v>
      </c>
      <c r="M693" s="31">
        <v>0</v>
      </c>
      <c r="N693" s="30">
        <v>236890</v>
      </c>
      <c r="O693" s="22">
        <f t="shared" si="235"/>
        <v>28.793562768444502</v>
      </c>
      <c r="P693" s="31">
        <v>0</v>
      </c>
      <c r="Q693" s="30">
        <v>1238931</v>
      </c>
      <c r="R693" s="22">
        <f t="shared" si="236"/>
        <v>422.99843809362994</v>
      </c>
      <c r="S693" s="31">
        <v>0</v>
      </c>
      <c r="T693" s="30">
        <v>538414</v>
      </c>
      <c r="U693" s="23">
        <f t="shared" si="237"/>
        <v>-100</v>
      </c>
      <c r="V693" s="30">
        <v>0</v>
      </c>
      <c r="W693" s="24" t="s">
        <v>1226</v>
      </c>
      <c r="X693" s="30">
        <v>0</v>
      </c>
      <c r="Y693" s="24" t="s">
        <v>1226</v>
      </c>
      <c r="Z693" s="30">
        <v>0</v>
      </c>
      <c r="AA693" s="24" t="str">
        <f t="shared" si="238"/>
        <v>-</v>
      </c>
      <c r="AB693" s="64">
        <f>Z693*$AB$3*$AB$4</f>
        <v>0</v>
      </c>
      <c r="AC693" s="23" t="str">
        <f t="shared" si="239"/>
        <v>-</v>
      </c>
    </row>
    <row r="694" spans="1:29">
      <c r="A694" s="25"/>
      <c r="B694" s="25"/>
      <c r="C694" s="26" t="s">
        <v>45</v>
      </c>
      <c r="D694" s="26"/>
      <c r="E694" s="26"/>
      <c r="F694" s="28"/>
      <c r="G694" s="32" t="s">
        <v>355</v>
      </c>
      <c r="H694" s="20">
        <f t="shared" ref="H694:AB694" si="251">H695</f>
        <v>9500000</v>
      </c>
      <c r="I694" s="20">
        <f t="shared" si="251"/>
        <v>4584808</v>
      </c>
      <c r="J694" s="20">
        <f t="shared" si="251"/>
        <v>20001564</v>
      </c>
      <c r="K694" s="20">
        <f t="shared" si="251"/>
        <v>4859575</v>
      </c>
      <c r="L694" s="22">
        <f t="shared" si="241"/>
        <v>5.992988146940931</v>
      </c>
      <c r="M694" s="20">
        <f t="shared" si="251"/>
        <v>5737583</v>
      </c>
      <c r="N694" s="20">
        <f t="shared" si="251"/>
        <v>5635221</v>
      </c>
      <c r="O694" s="22">
        <f t="shared" si="235"/>
        <v>15.961190021761155</v>
      </c>
      <c r="P694" s="20">
        <f t="shared" si="251"/>
        <v>11881336</v>
      </c>
      <c r="Q694" s="20">
        <f t="shared" si="251"/>
        <v>7170228</v>
      </c>
      <c r="R694" s="22">
        <f t="shared" si="236"/>
        <v>27.239517314405234</v>
      </c>
      <c r="S694" s="20">
        <f t="shared" si="251"/>
        <v>7621845</v>
      </c>
      <c r="T694" s="20">
        <f t="shared" si="251"/>
        <v>2925287</v>
      </c>
      <c r="U694" s="23">
        <f t="shared" si="237"/>
        <v>6.2985026417569969</v>
      </c>
      <c r="V694" s="79">
        <v>7686094</v>
      </c>
      <c r="W694" s="80">
        <v>0.84295862747143246</v>
      </c>
      <c r="X694" s="79">
        <v>8435878.0036876798</v>
      </c>
      <c r="Y694" s="80">
        <v>9.7550719999999842</v>
      </c>
      <c r="Z694" s="79">
        <v>9240339.7800814435</v>
      </c>
      <c r="AA694" s="24">
        <f t="shared" si="238"/>
        <v>9.5361950000000064</v>
      </c>
      <c r="AB694" s="63">
        <f t="shared" si="251"/>
        <v>10103147.26670677</v>
      </c>
      <c r="AC694" s="23">
        <f t="shared" si="239"/>
        <v>9.3374000000000308</v>
      </c>
    </row>
    <row r="695" spans="1:29">
      <c r="A695" s="25"/>
      <c r="B695" s="25"/>
      <c r="C695" s="25"/>
      <c r="D695" s="26" t="s">
        <v>383</v>
      </c>
      <c r="E695" s="26"/>
      <c r="F695" s="28"/>
      <c r="G695" s="32" t="s">
        <v>355</v>
      </c>
      <c r="H695" s="20">
        <f>H696+H698+H700+H702+H705+H707+H709+H712+H714+H716</f>
        <v>9500000</v>
      </c>
      <c r="I695" s="20">
        <f>I696+I698+I700+I702+I705+I707+I709+I712+I714+I716</f>
        <v>4584808</v>
      </c>
      <c r="J695" s="20">
        <f>J696+J698+J700+J702+J705+J707+J709+J712+J714+J716</f>
        <v>20001564</v>
      </c>
      <c r="K695" s="20">
        <f>K696+K698+K700+K702+K705+K707+K709+K712+K714+K716</f>
        <v>4859575</v>
      </c>
      <c r="L695" s="22">
        <f t="shared" si="241"/>
        <v>5.992988146940931</v>
      </c>
      <c r="M695" s="20">
        <f>M696+M698+M700+M702+M705+M707+M709+M712+M714+M716</f>
        <v>5737583</v>
      </c>
      <c r="N695" s="20">
        <f>N696+N698+N700+N702+N705+N707+N709+N712+N714+N716</f>
        <v>5635221</v>
      </c>
      <c r="O695" s="22">
        <f t="shared" si="235"/>
        <v>15.961190021761155</v>
      </c>
      <c r="P695" s="20">
        <f>P696+P698+P700+P702+P705+P707+P709+P712+P714+P716</f>
        <v>11881336</v>
      </c>
      <c r="Q695" s="20">
        <f>Q696+Q698+Q700+Q702+Q705+Q707+Q709+Q712+Q714+Q716</f>
        <v>7170228</v>
      </c>
      <c r="R695" s="22">
        <f t="shared" si="236"/>
        <v>27.239517314405234</v>
      </c>
      <c r="S695" s="20">
        <f>S696+S698+S700+S702+S705+S707+S709+S712+S714+S716</f>
        <v>7621845</v>
      </c>
      <c r="T695" s="20">
        <f>T696+T698+T700+T702+T705+T707+T709+T712+T714+T716</f>
        <v>2925287</v>
      </c>
      <c r="U695" s="23">
        <f t="shared" si="237"/>
        <v>6.2985026417569969</v>
      </c>
      <c r="V695" s="79">
        <v>7686094</v>
      </c>
      <c r="W695" s="80">
        <v>0.84295862747143246</v>
      </c>
      <c r="X695" s="79">
        <v>8435878.0036876798</v>
      </c>
      <c r="Y695" s="80">
        <v>9.7550719999999842</v>
      </c>
      <c r="Z695" s="79">
        <v>9240339.7800814435</v>
      </c>
      <c r="AA695" s="24">
        <f t="shared" si="238"/>
        <v>9.5361950000000064</v>
      </c>
      <c r="AB695" s="63">
        <f>AB696+AB698+AB700+AB702+AB705+AB707+AB709+AB712+AB714+AB716</f>
        <v>10103147.26670677</v>
      </c>
      <c r="AC695" s="23">
        <f t="shared" si="239"/>
        <v>9.3374000000000308</v>
      </c>
    </row>
    <row r="696" spans="1:29">
      <c r="A696" s="25"/>
      <c r="B696" s="25"/>
      <c r="C696" s="25"/>
      <c r="D696" s="25"/>
      <c r="E696" s="26" t="s">
        <v>318</v>
      </c>
      <c r="F696" s="28"/>
      <c r="G696" s="32" t="s">
        <v>355</v>
      </c>
      <c r="H696" s="20">
        <f t="shared" ref="H696:AB696" si="252">H697</f>
        <v>0</v>
      </c>
      <c r="I696" s="20">
        <f t="shared" si="252"/>
        <v>0</v>
      </c>
      <c r="J696" s="20">
        <f t="shared" si="252"/>
        <v>0</v>
      </c>
      <c r="K696" s="20">
        <f t="shared" si="252"/>
        <v>0</v>
      </c>
      <c r="L696" s="22" t="str">
        <f t="shared" si="241"/>
        <v>-</v>
      </c>
      <c r="M696" s="20">
        <f t="shared" si="252"/>
        <v>0</v>
      </c>
      <c r="N696" s="20">
        <f t="shared" si="252"/>
        <v>0</v>
      </c>
      <c r="O696" s="22" t="str">
        <f t="shared" si="235"/>
        <v>-</v>
      </c>
      <c r="P696" s="20">
        <f t="shared" si="252"/>
        <v>0</v>
      </c>
      <c r="Q696" s="20">
        <f t="shared" si="252"/>
        <v>0</v>
      </c>
      <c r="R696" s="22" t="str">
        <f t="shared" si="236"/>
        <v>-</v>
      </c>
      <c r="S696" s="20">
        <f t="shared" si="252"/>
        <v>474676</v>
      </c>
      <c r="T696" s="20">
        <f t="shared" si="252"/>
        <v>0</v>
      </c>
      <c r="U696" s="23" t="str">
        <f t="shared" si="237"/>
        <v>-</v>
      </c>
      <c r="V696" s="79">
        <v>156643</v>
      </c>
      <c r="W696" s="80">
        <v>-67.000016853601181</v>
      </c>
      <c r="X696" s="79">
        <v>171923.63743295998</v>
      </c>
      <c r="Y696" s="80">
        <v>9.7550719999999842</v>
      </c>
      <c r="Z696" s="79">
        <v>188318.61074966006</v>
      </c>
      <c r="AA696" s="24">
        <f t="shared" si="238"/>
        <v>9.5361950000000064</v>
      </c>
      <c r="AB696" s="63">
        <f t="shared" si="252"/>
        <v>205902.67270979882</v>
      </c>
      <c r="AC696" s="23">
        <f t="shared" si="239"/>
        <v>9.3374000000000024</v>
      </c>
    </row>
    <row r="697" spans="1:29">
      <c r="A697" s="25"/>
      <c r="B697" s="25"/>
      <c r="C697" s="25"/>
      <c r="D697" s="25"/>
      <c r="E697" s="25"/>
      <c r="F697" s="28" t="s">
        <v>881</v>
      </c>
      <c r="G697" s="96">
        <v>171</v>
      </c>
      <c r="H697" s="98"/>
      <c r="I697" s="98"/>
      <c r="J697" s="98"/>
      <c r="K697" s="98"/>
      <c r="L697" s="97" t="str">
        <f t="shared" si="241"/>
        <v>-</v>
      </c>
      <c r="M697" s="98"/>
      <c r="N697" s="98"/>
      <c r="O697" s="97" t="str">
        <f t="shared" si="235"/>
        <v>-</v>
      </c>
      <c r="P697" s="98"/>
      <c r="Q697" s="98"/>
      <c r="R697" s="97" t="str">
        <f t="shared" si="236"/>
        <v>-</v>
      </c>
      <c r="S697" s="94">
        <v>474676</v>
      </c>
      <c r="T697" s="98">
        <v>0</v>
      </c>
      <c r="U697" s="99" t="str">
        <f t="shared" si="237"/>
        <v>-</v>
      </c>
      <c r="V697" s="94">
        <v>156643</v>
      </c>
      <c r="W697" s="24">
        <v>-67.000016853601181</v>
      </c>
      <c r="X697" s="30">
        <v>171923.63743295998</v>
      </c>
      <c r="Y697" s="24">
        <v>9.7550719999999842</v>
      </c>
      <c r="Z697" s="30">
        <v>188318.61074966006</v>
      </c>
      <c r="AA697" s="24">
        <f t="shared" si="238"/>
        <v>9.5361950000000064</v>
      </c>
      <c r="AB697" s="64">
        <f>Z697*$AB$3*$AB$4</f>
        <v>205902.67270979882</v>
      </c>
      <c r="AC697" s="23">
        <f t="shared" si="239"/>
        <v>9.3374000000000024</v>
      </c>
    </row>
    <row r="698" spans="1:29">
      <c r="A698" s="25"/>
      <c r="B698" s="25"/>
      <c r="C698" s="25"/>
      <c r="D698" s="25"/>
      <c r="E698" s="26" t="s">
        <v>319</v>
      </c>
      <c r="F698" s="28"/>
      <c r="G698" s="32" t="s">
        <v>355</v>
      </c>
      <c r="H698" s="20">
        <f t="shared" ref="H698:AB698" si="253">H699</f>
        <v>2930000</v>
      </c>
      <c r="I698" s="20">
        <f t="shared" si="253"/>
        <v>460530</v>
      </c>
      <c r="J698" s="20">
        <f t="shared" si="253"/>
        <v>100000</v>
      </c>
      <c r="K698" s="20">
        <f t="shared" si="253"/>
        <v>4410376</v>
      </c>
      <c r="L698" s="22">
        <f t="shared" si="241"/>
        <v>857.67398432241112</v>
      </c>
      <c r="M698" s="20">
        <f t="shared" si="253"/>
        <v>0</v>
      </c>
      <c r="N698" s="20">
        <f t="shared" si="253"/>
        <v>4538089</v>
      </c>
      <c r="O698" s="22">
        <f t="shared" si="235"/>
        <v>2.8957395015753775</v>
      </c>
      <c r="P698" s="20">
        <f t="shared" si="253"/>
        <v>883000</v>
      </c>
      <c r="Q698" s="20">
        <f t="shared" si="253"/>
        <v>5714248</v>
      </c>
      <c r="R698" s="22">
        <f t="shared" si="236"/>
        <v>25.917495227616726</v>
      </c>
      <c r="S698" s="20">
        <f t="shared" si="253"/>
        <v>0</v>
      </c>
      <c r="T698" s="20">
        <f t="shared" si="253"/>
        <v>0</v>
      </c>
      <c r="U698" s="23">
        <f t="shared" si="237"/>
        <v>-100</v>
      </c>
      <c r="V698" s="79">
        <v>0</v>
      </c>
      <c r="W698" s="80" t="s">
        <v>1226</v>
      </c>
      <c r="X698" s="79">
        <v>0</v>
      </c>
      <c r="Y698" s="80" t="s">
        <v>1226</v>
      </c>
      <c r="Z698" s="79">
        <v>0</v>
      </c>
      <c r="AA698" s="24" t="str">
        <f t="shared" si="238"/>
        <v>-</v>
      </c>
      <c r="AB698" s="63">
        <f t="shared" si="253"/>
        <v>0</v>
      </c>
      <c r="AC698" s="23" t="str">
        <f t="shared" si="239"/>
        <v>-</v>
      </c>
    </row>
    <row r="699" spans="1:29">
      <c r="A699" s="25"/>
      <c r="B699" s="25"/>
      <c r="C699" s="25"/>
      <c r="D699" s="25"/>
      <c r="E699" s="25"/>
      <c r="F699" s="28" t="s">
        <v>882</v>
      </c>
      <c r="G699" s="29">
        <v>120</v>
      </c>
      <c r="H699" s="30">
        <v>2930000</v>
      </c>
      <c r="I699" s="30">
        <v>460530</v>
      </c>
      <c r="J699" s="30">
        <v>100000</v>
      </c>
      <c r="K699" s="30">
        <v>4410376</v>
      </c>
      <c r="L699" s="22">
        <f t="shared" si="241"/>
        <v>857.67398432241112</v>
      </c>
      <c r="M699" s="31">
        <v>0</v>
      </c>
      <c r="N699" s="30">
        <v>4538089</v>
      </c>
      <c r="O699" s="22">
        <f t="shared" si="235"/>
        <v>2.8957395015753775</v>
      </c>
      <c r="P699" s="30">
        <v>883000</v>
      </c>
      <c r="Q699" s="30">
        <v>5714248</v>
      </c>
      <c r="R699" s="22">
        <f t="shared" si="236"/>
        <v>25.917495227616726</v>
      </c>
      <c r="S699" s="31"/>
      <c r="T699" s="31"/>
      <c r="U699" s="23">
        <f t="shared" si="237"/>
        <v>-100</v>
      </c>
      <c r="V699" s="30">
        <v>0</v>
      </c>
      <c r="W699" s="24" t="s">
        <v>1226</v>
      </c>
      <c r="X699" s="30">
        <v>0</v>
      </c>
      <c r="Y699" s="24" t="s">
        <v>1226</v>
      </c>
      <c r="Z699" s="30">
        <v>0</v>
      </c>
      <c r="AA699" s="24" t="str">
        <f t="shared" si="238"/>
        <v>-</v>
      </c>
      <c r="AB699" s="64">
        <f>Z699*$AB$3*$AB$4</f>
        <v>0</v>
      </c>
      <c r="AC699" s="23" t="str">
        <f t="shared" si="239"/>
        <v>-</v>
      </c>
    </row>
    <row r="700" spans="1:29">
      <c r="A700" s="25"/>
      <c r="B700" s="25"/>
      <c r="C700" s="25"/>
      <c r="D700" s="25"/>
      <c r="E700" s="26" t="s">
        <v>309</v>
      </c>
      <c r="F700" s="28"/>
      <c r="G700" s="32" t="s">
        <v>355</v>
      </c>
      <c r="H700" s="20">
        <f t="shared" ref="H700:AB700" si="254">H701</f>
        <v>2500000</v>
      </c>
      <c r="I700" s="20">
        <f t="shared" si="254"/>
        <v>0</v>
      </c>
      <c r="J700" s="20">
        <f t="shared" si="254"/>
        <v>2820000</v>
      </c>
      <c r="K700" s="20">
        <f t="shared" si="254"/>
        <v>0</v>
      </c>
      <c r="L700" s="22" t="str">
        <f t="shared" si="241"/>
        <v>-</v>
      </c>
      <c r="M700" s="20">
        <f t="shared" si="254"/>
        <v>0</v>
      </c>
      <c r="N700" s="20">
        <f t="shared" si="254"/>
        <v>0</v>
      </c>
      <c r="O700" s="22" t="str">
        <f t="shared" si="235"/>
        <v>-</v>
      </c>
      <c r="P700" s="20">
        <f t="shared" si="254"/>
        <v>92000</v>
      </c>
      <c r="Q700" s="20">
        <f t="shared" si="254"/>
        <v>0</v>
      </c>
      <c r="R700" s="22" t="str">
        <f t="shared" si="236"/>
        <v>-</v>
      </c>
      <c r="S700" s="20">
        <f t="shared" si="254"/>
        <v>0</v>
      </c>
      <c r="T700" s="20">
        <f t="shared" si="254"/>
        <v>0</v>
      </c>
      <c r="U700" s="23" t="str">
        <f t="shared" si="237"/>
        <v>-</v>
      </c>
      <c r="V700" s="79">
        <v>0</v>
      </c>
      <c r="W700" s="80" t="s">
        <v>1226</v>
      </c>
      <c r="X700" s="79">
        <v>0</v>
      </c>
      <c r="Y700" s="80" t="s">
        <v>1226</v>
      </c>
      <c r="Z700" s="79">
        <v>0</v>
      </c>
      <c r="AA700" s="24" t="str">
        <f t="shared" si="238"/>
        <v>-</v>
      </c>
      <c r="AB700" s="63">
        <f t="shared" si="254"/>
        <v>0</v>
      </c>
      <c r="AC700" s="23" t="str">
        <f t="shared" si="239"/>
        <v>-</v>
      </c>
    </row>
    <row r="701" spans="1:29">
      <c r="A701" s="25"/>
      <c r="B701" s="25"/>
      <c r="C701" s="25"/>
      <c r="D701" s="25"/>
      <c r="E701" s="25"/>
      <c r="F701" s="28" t="s">
        <v>883</v>
      </c>
      <c r="G701" s="29">
        <v>120</v>
      </c>
      <c r="H701" s="30">
        <v>2500000</v>
      </c>
      <c r="I701" s="31">
        <v>0</v>
      </c>
      <c r="J701" s="30">
        <v>2820000</v>
      </c>
      <c r="K701" s="31">
        <v>0</v>
      </c>
      <c r="L701" s="22" t="str">
        <f t="shared" si="241"/>
        <v>-</v>
      </c>
      <c r="M701" s="31"/>
      <c r="N701" s="31"/>
      <c r="O701" s="22" t="str">
        <f t="shared" si="235"/>
        <v>-</v>
      </c>
      <c r="P701" s="30">
        <v>92000</v>
      </c>
      <c r="Q701" s="31">
        <v>0</v>
      </c>
      <c r="R701" s="22" t="str">
        <f t="shared" si="236"/>
        <v>-</v>
      </c>
      <c r="S701" s="31"/>
      <c r="T701" s="31"/>
      <c r="U701" s="23" t="str">
        <f t="shared" si="237"/>
        <v>-</v>
      </c>
      <c r="V701" s="30">
        <v>0</v>
      </c>
      <c r="W701" s="24" t="s">
        <v>1226</v>
      </c>
      <c r="X701" s="30">
        <v>0</v>
      </c>
      <c r="Y701" s="24" t="s">
        <v>1226</v>
      </c>
      <c r="Z701" s="30">
        <v>0</v>
      </c>
      <c r="AA701" s="24" t="str">
        <f t="shared" si="238"/>
        <v>-</v>
      </c>
      <c r="AB701" s="64">
        <f>Z701*$AB$3*$AB$4</f>
        <v>0</v>
      </c>
      <c r="AC701" s="23" t="str">
        <f t="shared" si="239"/>
        <v>-</v>
      </c>
    </row>
    <row r="702" spans="1:29">
      <c r="A702" s="25"/>
      <c r="B702" s="25"/>
      <c r="C702" s="25"/>
      <c r="D702" s="25"/>
      <c r="E702" s="26" t="s">
        <v>320</v>
      </c>
      <c r="F702" s="28"/>
      <c r="G702" s="32" t="s">
        <v>355</v>
      </c>
      <c r="H702" s="20">
        <f>H703+H704</f>
        <v>0</v>
      </c>
      <c r="I702" s="20">
        <f>I703+I704</f>
        <v>3242</v>
      </c>
      <c r="J702" s="20">
        <f>J703+J704</f>
        <v>1564</v>
      </c>
      <c r="K702" s="20">
        <f>K703+K704</f>
        <v>1582</v>
      </c>
      <c r="L702" s="22">
        <f t="shared" si="241"/>
        <v>-51.202961135101788</v>
      </c>
      <c r="M702" s="20">
        <f>M703+M704</f>
        <v>1994</v>
      </c>
      <c r="N702" s="20">
        <f>N703+N704</f>
        <v>778</v>
      </c>
      <c r="O702" s="22">
        <f t="shared" si="235"/>
        <v>-50.821744627054358</v>
      </c>
      <c r="P702" s="20">
        <f>P703+P704</f>
        <v>2580</v>
      </c>
      <c r="Q702" s="20">
        <f>Q703+Q704</f>
        <v>525</v>
      </c>
      <c r="R702" s="22">
        <f t="shared" si="236"/>
        <v>-32.519280205655534</v>
      </c>
      <c r="S702" s="20">
        <f>S703+S704</f>
        <v>0</v>
      </c>
      <c r="T702" s="20">
        <f>T703+T704</f>
        <v>506</v>
      </c>
      <c r="U702" s="23">
        <f t="shared" si="237"/>
        <v>-100</v>
      </c>
      <c r="V702" s="79">
        <v>2215</v>
      </c>
      <c r="W702" s="80" t="s">
        <v>1226</v>
      </c>
      <c r="X702" s="79">
        <v>2431.0748447999999</v>
      </c>
      <c r="Y702" s="80">
        <v>9.7550719999999842</v>
      </c>
      <c r="Z702" s="79">
        <v>2662.9068825960758</v>
      </c>
      <c r="AA702" s="24">
        <f t="shared" si="238"/>
        <v>9.5361950000000206</v>
      </c>
      <c r="AB702" s="63">
        <f>AB703+AB704</f>
        <v>2911.553149851602</v>
      </c>
      <c r="AC702" s="23">
        <f t="shared" si="239"/>
        <v>9.3374000000000024</v>
      </c>
    </row>
    <row r="703" spans="1:29">
      <c r="A703" s="25"/>
      <c r="B703" s="25"/>
      <c r="C703" s="25"/>
      <c r="D703" s="25"/>
      <c r="E703" s="25"/>
      <c r="F703" s="28" t="s">
        <v>884</v>
      </c>
      <c r="G703" s="29">
        <v>100</v>
      </c>
      <c r="H703" s="31"/>
      <c r="I703" s="31"/>
      <c r="J703" s="31"/>
      <c r="K703" s="31"/>
      <c r="L703" s="22" t="str">
        <f t="shared" si="241"/>
        <v>-</v>
      </c>
      <c r="M703" s="31">
        <v>0</v>
      </c>
      <c r="N703" s="31">
        <v>778</v>
      </c>
      <c r="O703" s="22" t="str">
        <f t="shared" si="235"/>
        <v>-</v>
      </c>
      <c r="P703" s="31">
        <v>0</v>
      </c>
      <c r="Q703" s="31">
        <v>525</v>
      </c>
      <c r="R703" s="22">
        <f t="shared" si="236"/>
        <v>-32.519280205655534</v>
      </c>
      <c r="S703" s="31">
        <v>0</v>
      </c>
      <c r="T703" s="31">
        <v>506</v>
      </c>
      <c r="U703" s="23">
        <f t="shared" si="237"/>
        <v>-100</v>
      </c>
      <c r="V703" s="30">
        <v>0</v>
      </c>
      <c r="W703" s="24" t="s">
        <v>1226</v>
      </c>
      <c r="X703" s="30">
        <v>0</v>
      </c>
      <c r="Y703" s="24" t="s">
        <v>1226</v>
      </c>
      <c r="Z703" s="30">
        <v>0</v>
      </c>
      <c r="AA703" s="24" t="str">
        <f t="shared" si="238"/>
        <v>-</v>
      </c>
      <c r="AB703" s="64">
        <f>Z703*$AB$3*$AB$4</f>
        <v>0</v>
      </c>
      <c r="AC703" s="23" t="str">
        <f t="shared" si="239"/>
        <v>-</v>
      </c>
    </row>
    <row r="704" spans="1:29">
      <c r="A704" s="25"/>
      <c r="B704" s="25"/>
      <c r="C704" s="25"/>
      <c r="D704" s="25"/>
      <c r="E704" s="25"/>
      <c r="F704" s="28" t="s">
        <v>884</v>
      </c>
      <c r="G704" s="96">
        <v>171</v>
      </c>
      <c r="H704" s="98">
        <v>0</v>
      </c>
      <c r="I704" s="94">
        <v>3242</v>
      </c>
      <c r="J704" s="94">
        <v>1564</v>
      </c>
      <c r="K704" s="94">
        <v>1582</v>
      </c>
      <c r="L704" s="97">
        <f t="shared" si="241"/>
        <v>-51.202961135101788</v>
      </c>
      <c r="M704" s="94">
        <v>1994</v>
      </c>
      <c r="N704" s="98">
        <v>0</v>
      </c>
      <c r="O704" s="97">
        <f t="shared" si="235"/>
        <v>-100</v>
      </c>
      <c r="P704" s="94">
        <v>2580</v>
      </c>
      <c r="Q704" s="98">
        <v>0</v>
      </c>
      <c r="R704" s="97" t="str">
        <f t="shared" si="236"/>
        <v>-</v>
      </c>
      <c r="S704" s="98"/>
      <c r="T704" s="98"/>
      <c r="U704" s="99" t="str">
        <f t="shared" si="237"/>
        <v>-</v>
      </c>
      <c r="V704" s="94">
        <v>2215</v>
      </c>
      <c r="W704" s="24" t="s">
        <v>1226</v>
      </c>
      <c r="X704" s="30">
        <v>2431.0748447999999</v>
      </c>
      <c r="Y704" s="24">
        <v>9.7550719999999842</v>
      </c>
      <c r="Z704" s="30">
        <v>2662.9068825960758</v>
      </c>
      <c r="AA704" s="24">
        <f t="shared" si="238"/>
        <v>9.5361950000000206</v>
      </c>
      <c r="AB704" s="64">
        <f>Z704*$AB$3*$AB$4</f>
        <v>2911.553149851602</v>
      </c>
      <c r="AC704" s="23">
        <f t="shared" si="239"/>
        <v>9.3374000000000024</v>
      </c>
    </row>
    <row r="705" spans="1:29">
      <c r="A705" s="25"/>
      <c r="B705" s="25"/>
      <c r="C705" s="25"/>
      <c r="D705" s="25"/>
      <c r="E705" s="26" t="s">
        <v>310</v>
      </c>
      <c r="F705" s="28"/>
      <c r="G705" s="32" t="s">
        <v>355</v>
      </c>
      <c r="H705" s="20">
        <f t="shared" ref="H705:AB705" si="255">H706</f>
        <v>0</v>
      </c>
      <c r="I705" s="20">
        <f t="shared" si="255"/>
        <v>0</v>
      </c>
      <c r="J705" s="20">
        <f t="shared" si="255"/>
        <v>11615000</v>
      </c>
      <c r="K705" s="20">
        <f t="shared" si="255"/>
        <v>0</v>
      </c>
      <c r="L705" s="22" t="str">
        <f t="shared" si="241"/>
        <v>-</v>
      </c>
      <c r="M705" s="20">
        <f t="shared" si="255"/>
        <v>5028070</v>
      </c>
      <c r="N705" s="20">
        <f t="shared" si="255"/>
        <v>0</v>
      </c>
      <c r="O705" s="22" t="str">
        <f t="shared" si="235"/>
        <v>-</v>
      </c>
      <c r="P705" s="20">
        <f t="shared" si="255"/>
        <v>4396091</v>
      </c>
      <c r="Q705" s="20">
        <f t="shared" si="255"/>
        <v>0</v>
      </c>
      <c r="R705" s="22" t="str">
        <f t="shared" si="236"/>
        <v>-</v>
      </c>
      <c r="S705" s="20">
        <f t="shared" si="255"/>
        <v>0</v>
      </c>
      <c r="T705" s="20">
        <f t="shared" si="255"/>
        <v>0</v>
      </c>
      <c r="U705" s="23" t="str">
        <f t="shared" si="237"/>
        <v>-</v>
      </c>
      <c r="V705" s="79">
        <v>0</v>
      </c>
      <c r="W705" s="80" t="s">
        <v>1226</v>
      </c>
      <c r="X705" s="79">
        <v>0</v>
      </c>
      <c r="Y705" s="80" t="s">
        <v>1226</v>
      </c>
      <c r="Z705" s="79">
        <v>0</v>
      </c>
      <c r="AA705" s="24" t="str">
        <f t="shared" si="238"/>
        <v>-</v>
      </c>
      <c r="AB705" s="63">
        <f t="shared" si="255"/>
        <v>0</v>
      </c>
      <c r="AC705" s="23" t="str">
        <f t="shared" si="239"/>
        <v>-</v>
      </c>
    </row>
    <row r="706" spans="1:29">
      <c r="A706" s="25"/>
      <c r="B706" s="25"/>
      <c r="C706" s="25"/>
      <c r="D706" s="25"/>
      <c r="E706" s="25"/>
      <c r="F706" s="28" t="s">
        <v>885</v>
      </c>
      <c r="G706" s="29">
        <v>100</v>
      </c>
      <c r="H706" s="31"/>
      <c r="I706" s="31"/>
      <c r="J706" s="30">
        <v>11615000</v>
      </c>
      <c r="K706" s="31">
        <v>0</v>
      </c>
      <c r="L706" s="22" t="str">
        <f t="shared" si="241"/>
        <v>-</v>
      </c>
      <c r="M706" s="30">
        <v>5028070</v>
      </c>
      <c r="N706" s="31">
        <v>0</v>
      </c>
      <c r="O706" s="22" t="str">
        <f t="shared" si="235"/>
        <v>-</v>
      </c>
      <c r="P706" s="30">
        <v>4396091</v>
      </c>
      <c r="Q706" s="31">
        <v>0</v>
      </c>
      <c r="R706" s="22" t="str">
        <f t="shared" si="236"/>
        <v>-</v>
      </c>
      <c r="S706" s="31"/>
      <c r="T706" s="31"/>
      <c r="U706" s="23" t="str">
        <f t="shared" si="237"/>
        <v>-</v>
      </c>
      <c r="V706" s="30">
        <v>0</v>
      </c>
      <c r="W706" s="24" t="s">
        <v>1226</v>
      </c>
      <c r="X706" s="30">
        <v>0</v>
      </c>
      <c r="Y706" s="24" t="s">
        <v>1226</v>
      </c>
      <c r="Z706" s="30">
        <v>0</v>
      </c>
      <c r="AA706" s="24" t="str">
        <f t="shared" si="238"/>
        <v>-</v>
      </c>
      <c r="AB706" s="67">
        <f>Z706*$AB$3*$AB$4</f>
        <v>0</v>
      </c>
      <c r="AC706" s="23" t="str">
        <f t="shared" si="239"/>
        <v>-</v>
      </c>
    </row>
    <row r="707" spans="1:29">
      <c r="A707" s="25"/>
      <c r="B707" s="25"/>
      <c r="C707" s="25"/>
      <c r="D707" s="25"/>
      <c r="E707" s="26" t="s">
        <v>321</v>
      </c>
      <c r="F707" s="28"/>
      <c r="G707" s="32" t="s">
        <v>355</v>
      </c>
      <c r="H707" s="20">
        <f t="shared" ref="H707:AB707" si="256">H708</f>
        <v>0</v>
      </c>
      <c r="I707" s="20">
        <f t="shared" si="256"/>
        <v>98195</v>
      </c>
      <c r="J707" s="20">
        <f t="shared" si="256"/>
        <v>0</v>
      </c>
      <c r="K707" s="20">
        <f t="shared" si="256"/>
        <v>650</v>
      </c>
      <c r="L707" s="22">
        <f t="shared" si="241"/>
        <v>-99.338051835633181</v>
      </c>
      <c r="M707" s="20">
        <f t="shared" si="256"/>
        <v>0</v>
      </c>
      <c r="N707" s="20">
        <f t="shared" si="256"/>
        <v>533146</v>
      </c>
      <c r="O707" s="22">
        <f t="shared" si="235"/>
        <v>81922.461538461532</v>
      </c>
      <c r="P707" s="20">
        <f t="shared" si="256"/>
        <v>0</v>
      </c>
      <c r="Q707" s="20">
        <f t="shared" si="256"/>
        <v>827278</v>
      </c>
      <c r="R707" s="22">
        <f t="shared" si="236"/>
        <v>55.16912815626489</v>
      </c>
      <c r="S707" s="20">
        <f t="shared" si="256"/>
        <v>0</v>
      </c>
      <c r="T707" s="20">
        <f t="shared" si="256"/>
        <v>326034</v>
      </c>
      <c r="U707" s="23">
        <f t="shared" si="237"/>
        <v>-100</v>
      </c>
      <c r="V707" s="79">
        <v>0</v>
      </c>
      <c r="W707" s="80" t="s">
        <v>1226</v>
      </c>
      <c r="X707" s="79">
        <v>0</v>
      </c>
      <c r="Y707" s="80" t="s">
        <v>1226</v>
      </c>
      <c r="Z707" s="79">
        <v>0</v>
      </c>
      <c r="AA707" s="24" t="str">
        <f t="shared" si="238"/>
        <v>-</v>
      </c>
      <c r="AB707" s="63">
        <f t="shared" si="256"/>
        <v>0</v>
      </c>
      <c r="AC707" s="23" t="str">
        <f t="shared" si="239"/>
        <v>-</v>
      </c>
    </row>
    <row r="708" spans="1:29">
      <c r="A708" s="25"/>
      <c r="B708" s="25"/>
      <c r="C708" s="25"/>
      <c r="D708" s="25"/>
      <c r="E708" s="25"/>
      <c r="F708" s="28" t="s">
        <v>886</v>
      </c>
      <c r="G708" s="29">
        <v>120</v>
      </c>
      <c r="H708" s="31">
        <v>0</v>
      </c>
      <c r="I708" s="30">
        <v>98195</v>
      </c>
      <c r="J708" s="31">
        <v>0</v>
      </c>
      <c r="K708" s="31">
        <v>650</v>
      </c>
      <c r="L708" s="22">
        <f t="shared" si="241"/>
        <v>-99.338051835633181</v>
      </c>
      <c r="M708" s="31">
        <v>0</v>
      </c>
      <c r="N708" s="30">
        <v>533146</v>
      </c>
      <c r="O708" s="22">
        <f t="shared" si="235"/>
        <v>81922.461538461532</v>
      </c>
      <c r="P708" s="31">
        <v>0</v>
      </c>
      <c r="Q708" s="30">
        <v>827278</v>
      </c>
      <c r="R708" s="22">
        <f t="shared" si="236"/>
        <v>55.16912815626489</v>
      </c>
      <c r="S708" s="31">
        <v>0</v>
      </c>
      <c r="T708" s="30">
        <v>326034</v>
      </c>
      <c r="U708" s="23">
        <f t="shared" si="237"/>
        <v>-100</v>
      </c>
      <c r="V708" s="30">
        <v>0</v>
      </c>
      <c r="W708" s="24" t="s">
        <v>1226</v>
      </c>
      <c r="X708" s="30">
        <v>0</v>
      </c>
      <c r="Y708" s="24" t="s">
        <v>1226</v>
      </c>
      <c r="Z708" s="30">
        <v>0</v>
      </c>
      <c r="AA708" s="24" t="str">
        <f t="shared" si="238"/>
        <v>-</v>
      </c>
      <c r="AB708" s="64">
        <f>Z708*$AB$3*$AB$4</f>
        <v>0</v>
      </c>
      <c r="AC708" s="23" t="str">
        <f t="shared" si="239"/>
        <v>-</v>
      </c>
    </row>
    <row r="709" spans="1:29">
      <c r="A709" s="25"/>
      <c r="B709" s="25"/>
      <c r="C709" s="25"/>
      <c r="D709" s="25"/>
      <c r="E709" s="26" t="s">
        <v>322</v>
      </c>
      <c r="F709" s="28"/>
      <c r="G709" s="32" t="s">
        <v>355</v>
      </c>
      <c r="H709" s="20">
        <f t="shared" ref="H709:AB709" si="257">H710+H711</f>
        <v>0</v>
      </c>
      <c r="I709" s="20">
        <f t="shared" si="257"/>
        <v>46984</v>
      </c>
      <c r="J709" s="20">
        <f t="shared" si="257"/>
        <v>0</v>
      </c>
      <c r="K709" s="20">
        <f t="shared" si="257"/>
        <v>30488</v>
      </c>
      <c r="L709" s="22">
        <f t="shared" si="241"/>
        <v>-35.109824621147624</v>
      </c>
      <c r="M709" s="20">
        <f t="shared" si="257"/>
        <v>0</v>
      </c>
      <c r="N709" s="20">
        <f t="shared" si="257"/>
        <v>43031</v>
      </c>
      <c r="O709" s="22">
        <f t="shared" si="235"/>
        <v>41.140776699029146</v>
      </c>
      <c r="P709" s="20">
        <f t="shared" si="257"/>
        <v>0</v>
      </c>
      <c r="Q709" s="20">
        <f t="shared" si="257"/>
        <v>225</v>
      </c>
      <c r="R709" s="22">
        <f t="shared" si="236"/>
        <v>-99.477121145220892</v>
      </c>
      <c r="S709" s="20">
        <f t="shared" si="257"/>
        <v>0</v>
      </c>
      <c r="T709" s="20">
        <f t="shared" si="257"/>
        <v>0</v>
      </c>
      <c r="U709" s="23">
        <f t="shared" si="237"/>
        <v>-100</v>
      </c>
      <c r="V709" s="79">
        <v>0</v>
      </c>
      <c r="W709" s="80" t="s">
        <v>1226</v>
      </c>
      <c r="X709" s="79">
        <v>0</v>
      </c>
      <c r="Y709" s="80" t="s">
        <v>1226</v>
      </c>
      <c r="Z709" s="79">
        <v>0</v>
      </c>
      <c r="AA709" s="24" t="str">
        <f t="shared" si="238"/>
        <v>-</v>
      </c>
      <c r="AB709" s="63">
        <f t="shared" si="257"/>
        <v>0</v>
      </c>
      <c r="AC709" s="23" t="str">
        <f t="shared" si="239"/>
        <v>-</v>
      </c>
    </row>
    <row r="710" spans="1:29">
      <c r="A710" s="25"/>
      <c r="B710" s="25"/>
      <c r="C710" s="25"/>
      <c r="D710" s="25"/>
      <c r="E710" s="25"/>
      <c r="F710" s="28" t="s">
        <v>887</v>
      </c>
      <c r="G710" s="29">
        <v>100</v>
      </c>
      <c r="H710" s="31"/>
      <c r="I710" s="31"/>
      <c r="J710" s="31"/>
      <c r="K710" s="31"/>
      <c r="L710" s="22" t="str">
        <f t="shared" si="241"/>
        <v>-</v>
      </c>
      <c r="M710" s="31">
        <v>0</v>
      </c>
      <c r="N710" s="30">
        <v>43031</v>
      </c>
      <c r="O710" s="22" t="str">
        <f t="shared" si="235"/>
        <v>-</v>
      </c>
      <c r="P710" s="31">
        <v>0</v>
      </c>
      <c r="Q710" s="31">
        <v>225</v>
      </c>
      <c r="R710" s="22">
        <f t="shared" si="236"/>
        <v>-99.477121145220892</v>
      </c>
      <c r="S710" s="31"/>
      <c r="T710" s="31"/>
      <c r="U710" s="23">
        <f t="shared" si="237"/>
        <v>-100</v>
      </c>
      <c r="V710" s="30">
        <v>0</v>
      </c>
      <c r="W710" s="24" t="s">
        <v>1226</v>
      </c>
      <c r="X710" s="30">
        <v>0</v>
      </c>
      <c r="Y710" s="24" t="s">
        <v>1226</v>
      </c>
      <c r="Z710" s="30">
        <v>0</v>
      </c>
      <c r="AA710" s="24" t="str">
        <f t="shared" si="238"/>
        <v>-</v>
      </c>
      <c r="AB710" s="64">
        <f>Z710*$AB$3*$AB$4</f>
        <v>0</v>
      </c>
      <c r="AC710" s="23" t="str">
        <f t="shared" si="239"/>
        <v>-</v>
      </c>
    </row>
    <row r="711" spans="1:29">
      <c r="A711" s="25"/>
      <c r="B711" s="25"/>
      <c r="C711" s="25"/>
      <c r="D711" s="25"/>
      <c r="E711" s="25"/>
      <c r="F711" s="28" t="s">
        <v>887</v>
      </c>
      <c r="G711" s="29">
        <v>120</v>
      </c>
      <c r="H711" s="31">
        <v>0</v>
      </c>
      <c r="I711" s="30">
        <v>46984</v>
      </c>
      <c r="J711" s="31">
        <v>0</v>
      </c>
      <c r="K711" s="30">
        <v>30488</v>
      </c>
      <c r="L711" s="22">
        <f t="shared" si="241"/>
        <v>-35.109824621147624</v>
      </c>
      <c r="M711" s="31"/>
      <c r="N711" s="31"/>
      <c r="O711" s="22">
        <f t="shared" si="235"/>
        <v>-100</v>
      </c>
      <c r="P711" s="31"/>
      <c r="Q711" s="31"/>
      <c r="R711" s="22" t="str">
        <f t="shared" si="236"/>
        <v>-</v>
      </c>
      <c r="S711" s="31"/>
      <c r="T711" s="31"/>
      <c r="U711" s="23" t="str">
        <f t="shared" si="237"/>
        <v>-</v>
      </c>
      <c r="V711" s="30">
        <v>0</v>
      </c>
      <c r="W711" s="24" t="s">
        <v>1226</v>
      </c>
      <c r="X711" s="30">
        <v>0</v>
      </c>
      <c r="Y711" s="24" t="s">
        <v>1226</v>
      </c>
      <c r="Z711" s="30">
        <v>0</v>
      </c>
      <c r="AA711" s="24" t="str">
        <f t="shared" si="238"/>
        <v>-</v>
      </c>
      <c r="AB711" s="64">
        <f>Z711*$AB$3*$AB$4</f>
        <v>0</v>
      </c>
      <c r="AC711" s="23" t="str">
        <f t="shared" si="239"/>
        <v>-</v>
      </c>
    </row>
    <row r="712" spans="1:29">
      <c r="A712" s="25"/>
      <c r="B712" s="25"/>
      <c r="C712" s="25"/>
      <c r="D712" s="25"/>
      <c r="E712" s="26" t="s">
        <v>323</v>
      </c>
      <c r="F712" s="28"/>
      <c r="G712" s="32" t="s">
        <v>355</v>
      </c>
      <c r="H712" s="20">
        <f t="shared" ref="H712:AB712" si="258">H713</f>
        <v>3550000</v>
      </c>
      <c r="I712" s="20">
        <f t="shared" si="258"/>
        <v>3452866</v>
      </c>
      <c r="J712" s="20">
        <f t="shared" si="258"/>
        <v>4850000</v>
      </c>
      <c r="K712" s="20">
        <f t="shared" si="258"/>
        <v>0</v>
      </c>
      <c r="L712" s="22">
        <f t="shared" si="241"/>
        <v>-100</v>
      </c>
      <c r="M712" s="20">
        <f t="shared" si="258"/>
        <v>120000</v>
      </c>
      <c r="N712" s="20">
        <f t="shared" si="258"/>
        <v>0</v>
      </c>
      <c r="O712" s="22" t="str">
        <f t="shared" si="235"/>
        <v>-</v>
      </c>
      <c r="P712" s="20">
        <f t="shared" si="258"/>
        <v>6000000</v>
      </c>
      <c r="Q712" s="20">
        <f t="shared" si="258"/>
        <v>0</v>
      </c>
      <c r="R712" s="22" t="str">
        <f t="shared" si="236"/>
        <v>-</v>
      </c>
      <c r="S712" s="20">
        <f t="shared" si="258"/>
        <v>6500000</v>
      </c>
      <c r="T712" s="20">
        <f t="shared" si="258"/>
        <v>2432122</v>
      </c>
      <c r="U712" s="23" t="str">
        <f t="shared" si="237"/>
        <v>-</v>
      </c>
      <c r="V712" s="79">
        <v>7000000</v>
      </c>
      <c r="W712" s="80">
        <v>7.6923076923076934</v>
      </c>
      <c r="X712" s="79">
        <v>7682855.0399999991</v>
      </c>
      <c r="Y712" s="80">
        <v>9.7550719999999842</v>
      </c>
      <c r="Z712" s="79">
        <v>8415507.0781817287</v>
      </c>
      <c r="AA712" s="24">
        <f t="shared" si="238"/>
        <v>9.5361950000000206</v>
      </c>
      <c r="AB712" s="63">
        <f t="shared" si="258"/>
        <v>9201296.6360998694</v>
      </c>
      <c r="AC712" s="23">
        <f t="shared" si="239"/>
        <v>9.3374000000000024</v>
      </c>
    </row>
    <row r="713" spans="1:29">
      <c r="A713" s="25"/>
      <c r="B713" s="25"/>
      <c r="C713" s="25"/>
      <c r="D713" s="25"/>
      <c r="E713" s="25"/>
      <c r="F713" s="28" t="s">
        <v>888</v>
      </c>
      <c r="G713" s="96">
        <v>171</v>
      </c>
      <c r="H713" s="94">
        <v>3550000</v>
      </c>
      <c r="I713" s="94">
        <v>3452866</v>
      </c>
      <c r="J713" s="94">
        <v>4850000</v>
      </c>
      <c r="K713" s="98">
        <v>0</v>
      </c>
      <c r="L713" s="97">
        <f t="shared" si="241"/>
        <v>-100</v>
      </c>
      <c r="M713" s="94">
        <v>120000</v>
      </c>
      <c r="N713" s="98">
        <v>0</v>
      </c>
      <c r="O713" s="97" t="str">
        <f t="shared" si="235"/>
        <v>-</v>
      </c>
      <c r="P713" s="94">
        <v>6000000</v>
      </c>
      <c r="Q713" s="98">
        <v>0</v>
      </c>
      <c r="R713" s="97" t="str">
        <f t="shared" si="236"/>
        <v>-</v>
      </c>
      <c r="S713" s="94">
        <v>6500000</v>
      </c>
      <c r="T713" s="94">
        <v>2432122</v>
      </c>
      <c r="U713" s="99" t="str">
        <f t="shared" si="237"/>
        <v>-</v>
      </c>
      <c r="V713" s="94">
        <v>7000000</v>
      </c>
      <c r="W713" s="23">
        <v>7.6923076923076934</v>
      </c>
      <c r="X713" s="82">
        <v>7682855.0399999991</v>
      </c>
      <c r="Y713" s="23">
        <v>9.7550719999999842</v>
      </c>
      <c r="Z713" s="82">
        <v>8415507.0781817287</v>
      </c>
      <c r="AA713" s="24">
        <f t="shared" si="238"/>
        <v>9.5361950000000206</v>
      </c>
      <c r="AB713" s="64">
        <f>Z713*$AB$3*$AB$4</f>
        <v>9201296.6360998694</v>
      </c>
      <c r="AC713" s="23">
        <f t="shared" si="239"/>
        <v>9.3374000000000024</v>
      </c>
    </row>
    <row r="714" spans="1:29">
      <c r="A714" s="25"/>
      <c r="B714" s="25"/>
      <c r="C714" s="25"/>
      <c r="D714" s="25"/>
      <c r="E714" s="26" t="s">
        <v>324</v>
      </c>
      <c r="F714" s="28"/>
      <c r="G714" s="32" t="s">
        <v>355</v>
      </c>
      <c r="H714" s="20">
        <f t="shared" ref="H714:AB714" si="259">H715</f>
        <v>310000</v>
      </c>
      <c r="I714" s="20">
        <f t="shared" si="259"/>
        <v>133430</v>
      </c>
      <c r="J714" s="20">
        <f t="shared" si="259"/>
        <v>405000</v>
      </c>
      <c r="K714" s="20">
        <f t="shared" si="259"/>
        <v>0</v>
      </c>
      <c r="L714" s="22">
        <f t="shared" si="241"/>
        <v>-100</v>
      </c>
      <c r="M714" s="20">
        <f t="shared" si="259"/>
        <v>250000</v>
      </c>
      <c r="N714" s="20">
        <f t="shared" si="259"/>
        <v>0</v>
      </c>
      <c r="O714" s="22" t="str">
        <f t="shared" si="235"/>
        <v>-</v>
      </c>
      <c r="P714" s="20">
        <f t="shared" si="259"/>
        <v>0</v>
      </c>
      <c r="Q714" s="20">
        <f t="shared" si="259"/>
        <v>0</v>
      </c>
      <c r="R714" s="22" t="str">
        <f t="shared" si="236"/>
        <v>-</v>
      </c>
      <c r="S714" s="20">
        <f t="shared" si="259"/>
        <v>0</v>
      </c>
      <c r="T714" s="20">
        <f t="shared" si="259"/>
        <v>0</v>
      </c>
      <c r="U714" s="23" t="str">
        <f t="shared" si="237"/>
        <v>-</v>
      </c>
      <c r="V714" s="79">
        <v>0</v>
      </c>
      <c r="W714" s="80" t="s">
        <v>1226</v>
      </c>
      <c r="X714" s="79">
        <v>0</v>
      </c>
      <c r="Y714" s="80" t="s">
        <v>1226</v>
      </c>
      <c r="Z714" s="79">
        <v>0</v>
      </c>
      <c r="AA714" s="24" t="str">
        <f t="shared" si="238"/>
        <v>-</v>
      </c>
      <c r="AB714" s="63">
        <f t="shared" si="259"/>
        <v>0</v>
      </c>
      <c r="AC714" s="23" t="str">
        <f t="shared" si="239"/>
        <v>-</v>
      </c>
    </row>
    <row r="715" spans="1:29">
      <c r="A715" s="25"/>
      <c r="B715" s="25"/>
      <c r="C715" s="25"/>
      <c r="D715" s="25"/>
      <c r="E715" s="25"/>
      <c r="F715" s="28" t="s">
        <v>889</v>
      </c>
      <c r="G715" s="29">
        <v>120</v>
      </c>
      <c r="H715" s="30">
        <v>310000</v>
      </c>
      <c r="I715" s="30">
        <v>133430</v>
      </c>
      <c r="J715" s="30">
        <v>405000</v>
      </c>
      <c r="K715" s="31">
        <v>0</v>
      </c>
      <c r="L715" s="22">
        <f t="shared" si="241"/>
        <v>-100</v>
      </c>
      <c r="M715" s="30">
        <v>250000</v>
      </c>
      <c r="N715" s="31">
        <v>0</v>
      </c>
      <c r="O715" s="22" t="str">
        <f t="shared" si="235"/>
        <v>-</v>
      </c>
      <c r="P715" s="31"/>
      <c r="Q715" s="31"/>
      <c r="R715" s="22" t="str">
        <f t="shared" si="236"/>
        <v>-</v>
      </c>
      <c r="S715" s="31"/>
      <c r="T715" s="31"/>
      <c r="U715" s="23" t="str">
        <f t="shared" si="237"/>
        <v>-</v>
      </c>
      <c r="V715" s="30">
        <v>0</v>
      </c>
      <c r="W715" s="24" t="s">
        <v>1226</v>
      </c>
      <c r="X715" s="30">
        <v>0</v>
      </c>
      <c r="Y715" s="24" t="s">
        <v>1226</v>
      </c>
      <c r="Z715" s="30">
        <v>0</v>
      </c>
      <c r="AA715" s="24" t="str">
        <f t="shared" si="238"/>
        <v>-</v>
      </c>
      <c r="AB715" s="64">
        <f>Z715*$AB$3*$AB$4</f>
        <v>0</v>
      </c>
      <c r="AC715" s="23" t="str">
        <f t="shared" si="239"/>
        <v>-</v>
      </c>
    </row>
    <row r="716" spans="1:29">
      <c r="A716" s="25"/>
      <c r="B716" s="25"/>
      <c r="C716" s="25"/>
      <c r="D716" s="25"/>
      <c r="E716" s="26" t="s">
        <v>314</v>
      </c>
      <c r="F716" s="28"/>
      <c r="G716" s="32" t="s">
        <v>355</v>
      </c>
      <c r="H716" s="20">
        <f t="shared" ref="H716:AB716" si="260">H717+H718</f>
        <v>210000</v>
      </c>
      <c r="I716" s="20">
        <f t="shared" si="260"/>
        <v>389561</v>
      </c>
      <c r="J716" s="20">
        <f t="shared" si="260"/>
        <v>210000</v>
      </c>
      <c r="K716" s="20">
        <f t="shared" si="260"/>
        <v>416479</v>
      </c>
      <c r="L716" s="22">
        <f t="shared" si="241"/>
        <v>6.9098292693570329</v>
      </c>
      <c r="M716" s="20">
        <f t="shared" si="260"/>
        <v>337519</v>
      </c>
      <c r="N716" s="20">
        <f t="shared" si="260"/>
        <v>520177</v>
      </c>
      <c r="O716" s="22">
        <f t="shared" si="235"/>
        <v>24.898734389969235</v>
      </c>
      <c r="P716" s="20">
        <f t="shared" si="260"/>
        <v>507665</v>
      </c>
      <c r="Q716" s="20">
        <f t="shared" si="260"/>
        <v>627952</v>
      </c>
      <c r="R716" s="22">
        <f t="shared" si="236"/>
        <v>20.71890914054255</v>
      </c>
      <c r="S716" s="20">
        <f t="shared" si="260"/>
        <v>647169</v>
      </c>
      <c r="T716" s="20">
        <f t="shared" si="260"/>
        <v>166625</v>
      </c>
      <c r="U716" s="23">
        <f t="shared" si="237"/>
        <v>3.0602657527963828</v>
      </c>
      <c r="V716" s="79">
        <v>527236</v>
      </c>
      <c r="W716" s="80">
        <v>-18.531944515265721</v>
      </c>
      <c r="X716" s="79">
        <v>578668.25140992005</v>
      </c>
      <c r="Y716" s="80">
        <v>9.7550720000000126</v>
      </c>
      <c r="Z716" s="79">
        <v>633851.18426746037</v>
      </c>
      <c r="AA716" s="24">
        <f t="shared" si="238"/>
        <v>9.5361950000000206</v>
      </c>
      <c r="AB716" s="63">
        <f t="shared" si="260"/>
        <v>693036.40474725014</v>
      </c>
      <c r="AC716" s="23">
        <f t="shared" si="239"/>
        <v>9.3373999999999882</v>
      </c>
    </row>
    <row r="717" spans="1:29">
      <c r="A717" s="25"/>
      <c r="B717" s="25"/>
      <c r="C717" s="25"/>
      <c r="D717" s="25"/>
      <c r="E717" s="25"/>
      <c r="F717" s="28" t="s">
        <v>890</v>
      </c>
      <c r="G717" s="29">
        <v>120</v>
      </c>
      <c r="H717" s="31">
        <v>0</v>
      </c>
      <c r="I717" s="30">
        <v>256398</v>
      </c>
      <c r="J717" s="31"/>
      <c r="K717" s="31"/>
      <c r="L717" s="22">
        <f t="shared" si="241"/>
        <v>-100</v>
      </c>
      <c r="M717" s="31"/>
      <c r="N717" s="31"/>
      <c r="O717" s="22" t="str">
        <f t="shared" si="235"/>
        <v>-</v>
      </c>
      <c r="P717" s="31"/>
      <c r="Q717" s="31"/>
      <c r="R717" s="22" t="str">
        <f t="shared" si="236"/>
        <v>-</v>
      </c>
      <c r="S717" s="31"/>
      <c r="T717" s="31"/>
      <c r="U717" s="23" t="str">
        <f t="shared" si="237"/>
        <v>-</v>
      </c>
      <c r="V717" s="30">
        <v>0</v>
      </c>
      <c r="W717" s="24" t="s">
        <v>1226</v>
      </c>
      <c r="X717" s="30">
        <v>0</v>
      </c>
      <c r="Y717" s="24" t="s">
        <v>1226</v>
      </c>
      <c r="Z717" s="30">
        <v>0</v>
      </c>
      <c r="AA717" s="24" t="str">
        <f t="shared" si="238"/>
        <v>-</v>
      </c>
      <c r="AB717" s="64">
        <f>Z717*$AB$3*$AB$4</f>
        <v>0</v>
      </c>
      <c r="AC717" s="23" t="str">
        <f t="shared" si="239"/>
        <v>-</v>
      </c>
    </row>
    <row r="718" spans="1:29">
      <c r="A718" s="25"/>
      <c r="B718" s="25"/>
      <c r="C718" s="25"/>
      <c r="D718" s="25"/>
      <c r="E718" s="25"/>
      <c r="F718" s="28" t="s">
        <v>890</v>
      </c>
      <c r="G718" s="96">
        <v>171</v>
      </c>
      <c r="H718" s="94">
        <v>210000</v>
      </c>
      <c r="I718" s="94">
        <v>133163</v>
      </c>
      <c r="J718" s="94">
        <v>210000</v>
      </c>
      <c r="K718" s="94">
        <v>416479</v>
      </c>
      <c r="L718" s="97">
        <f t="shared" si="241"/>
        <v>212.75879936619032</v>
      </c>
      <c r="M718" s="94">
        <v>337519</v>
      </c>
      <c r="N718" s="94">
        <v>520177</v>
      </c>
      <c r="O718" s="97">
        <f t="shared" si="235"/>
        <v>24.898734389969235</v>
      </c>
      <c r="P718" s="94">
        <v>507665</v>
      </c>
      <c r="Q718" s="94">
        <v>627952</v>
      </c>
      <c r="R718" s="97">
        <f t="shared" si="236"/>
        <v>20.71890914054255</v>
      </c>
      <c r="S718" s="94">
        <v>647169</v>
      </c>
      <c r="T718" s="94">
        <v>166625</v>
      </c>
      <c r="U718" s="99">
        <f t="shared" si="237"/>
        <v>3.0602657527963828</v>
      </c>
      <c r="V718" s="94">
        <v>527236</v>
      </c>
      <c r="W718" s="24">
        <v>-18.531944515265721</v>
      </c>
      <c r="X718" s="30">
        <v>578668.25140992005</v>
      </c>
      <c r="Y718" s="24">
        <v>9.7550720000000126</v>
      </c>
      <c r="Z718" s="30">
        <v>633851.18426746037</v>
      </c>
      <c r="AA718" s="24">
        <f t="shared" si="238"/>
        <v>9.5361950000000206</v>
      </c>
      <c r="AB718" s="64">
        <f>Z718*$AB$3*$AB$4</f>
        <v>693036.40474725014</v>
      </c>
      <c r="AC718" s="23">
        <f t="shared" si="239"/>
        <v>9.3373999999999882</v>
      </c>
    </row>
    <row r="719" spans="1:29">
      <c r="A719" s="25"/>
      <c r="B719" s="25"/>
      <c r="C719" s="26" t="s">
        <v>46</v>
      </c>
      <c r="D719" s="26"/>
      <c r="E719" s="26"/>
      <c r="F719" s="28"/>
      <c r="G719" s="32" t="s">
        <v>355</v>
      </c>
      <c r="H719" s="20">
        <f t="shared" ref="H719:AB719" si="261">H720+H742+H753</f>
        <v>60626279</v>
      </c>
      <c r="I719" s="20">
        <f t="shared" si="261"/>
        <v>55926595</v>
      </c>
      <c r="J719" s="20">
        <f t="shared" si="261"/>
        <v>75210712</v>
      </c>
      <c r="K719" s="20">
        <f t="shared" si="261"/>
        <v>82377516</v>
      </c>
      <c r="L719" s="22">
        <f t="shared" si="241"/>
        <v>47.295782981245338</v>
      </c>
      <c r="M719" s="20">
        <f t="shared" si="261"/>
        <v>46651652</v>
      </c>
      <c r="N719" s="20">
        <f t="shared" si="261"/>
        <v>40133607</v>
      </c>
      <c r="O719" s="22">
        <f t="shared" si="235"/>
        <v>-51.280872562362767</v>
      </c>
      <c r="P719" s="20">
        <f t="shared" si="261"/>
        <v>86235251</v>
      </c>
      <c r="Q719" s="20">
        <f t="shared" si="261"/>
        <v>38293975</v>
      </c>
      <c r="R719" s="22">
        <f t="shared" si="236"/>
        <v>-4.5837694080175737</v>
      </c>
      <c r="S719" s="20">
        <f t="shared" si="261"/>
        <v>59451036</v>
      </c>
      <c r="T719" s="20">
        <f t="shared" si="261"/>
        <v>13684742</v>
      </c>
      <c r="U719" s="23">
        <f t="shared" si="237"/>
        <v>55.249059414699047</v>
      </c>
      <c r="V719" s="79">
        <v>30509863</v>
      </c>
      <c r="W719" s="80">
        <v>-48.680687414765991</v>
      </c>
      <c r="X719" s="79">
        <v>33486122.102751356</v>
      </c>
      <c r="Y719" s="80">
        <v>9.7550719999999842</v>
      </c>
      <c r="Z719" s="79">
        <v>36679424.004407838</v>
      </c>
      <c r="AA719" s="24">
        <f t="shared" si="238"/>
        <v>9.536195000000049</v>
      </c>
      <c r="AB719" s="63">
        <f t="shared" si="261"/>
        <v>39578540.1621897</v>
      </c>
      <c r="AC719" s="23">
        <f t="shared" si="239"/>
        <v>7.9039304364034564</v>
      </c>
    </row>
    <row r="720" spans="1:29">
      <c r="A720" s="25"/>
      <c r="B720" s="25"/>
      <c r="C720" s="25"/>
      <c r="D720" s="26" t="s">
        <v>384</v>
      </c>
      <c r="E720" s="26"/>
      <c r="F720" s="28"/>
      <c r="G720" s="32" t="s">
        <v>355</v>
      </c>
      <c r="H720" s="20">
        <f t="shared" ref="H720:AB720" si="262">H721+H723+H726+H729+H732+H734+H738</f>
        <v>36297146</v>
      </c>
      <c r="I720" s="20">
        <f t="shared" si="262"/>
        <v>52121958</v>
      </c>
      <c r="J720" s="20">
        <f t="shared" si="262"/>
        <v>75210712</v>
      </c>
      <c r="K720" s="20">
        <f t="shared" si="262"/>
        <v>78674782</v>
      </c>
      <c r="L720" s="22">
        <f t="shared" si="241"/>
        <v>50.943642600686644</v>
      </c>
      <c r="M720" s="20">
        <f t="shared" si="262"/>
        <v>46651652</v>
      </c>
      <c r="N720" s="20">
        <f t="shared" si="262"/>
        <v>33341675</v>
      </c>
      <c r="O720" s="22">
        <f t="shared" si="235"/>
        <v>-57.620886702933603</v>
      </c>
      <c r="P720" s="20">
        <f t="shared" si="262"/>
        <v>71232649</v>
      </c>
      <c r="Q720" s="20">
        <f t="shared" si="262"/>
        <v>26417432</v>
      </c>
      <c r="R720" s="22">
        <f t="shared" si="236"/>
        <v>-20.767531925135728</v>
      </c>
      <c r="S720" s="20">
        <f t="shared" si="262"/>
        <v>47820036</v>
      </c>
      <c r="T720" s="20">
        <f t="shared" si="262"/>
        <v>12217043</v>
      </c>
      <c r="U720" s="23">
        <f t="shared" si="237"/>
        <v>81.016973943568757</v>
      </c>
      <c r="V720" s="79">
        <v>23361524</v>
      </c>
      <c r="W720" s="80">
        <v>-51.146996208869439</v>
      </c>
      <c r="X720" s="79">
        <v>25640457.486497276</v>
      </c>
      <c r="Y720" s="80">
        <v>9.7550719999999842</v>
      </c>
      <c r="Z720" s="79">
        <v>28085581.511301763</v>
      </c>
      <c r="AA720" s="24">
        <f t="shared" si="238"/>
        <v>9.5361950000000206</v>
      </c>
      <c r="AB720" s="63">
        <f t="shared" si="262"/>
        <v>30708044.599338051</v>
      </c>
      <c r="AC720" s="23">
        <f t="shared" si="239"/>
        <v>9.3373999999999882</v>
      </c>
    </row>
    <row r="721" spans="1:29">
      <c r="A721" s="25"/>
      <c r="B721" s="25"/>
      <c r="C721" s="25"/>
      <c r="D721" s="25"/>
      <c r="E721" s="26" t="s">
        <v>81</v>
      </c>
      <c r="F721" s="28"/>
      <c r="G721" s="32" t="s">
        <v>355</v>
      </c>
      <c r="H721" s="20">
        <f t="shared" ref="H721:AB721" si="263">H722</f>
        <v>221395</v>
      </c>
      <c r="I721" s="20">
        <f t="shared" si="263"/>
        <v>335248</v>
      </c>
      <c r="J721" s="20">
        <f t="shared" si="263"/>
        <v>777205</v>
      </c>
      <c r="K721" s="20">
        <f t="shared" si="263"/>
        <v>13200</v>
      </c>
      <c r="L721" s="22">
        <f t="shared" si="241"/>
        <v>-96.062616331790196</v>
      </c>
      <c r="M721" s="20">
        <f t="shared" si="263"/>
        <v>13200</v>
      </c>
      <c r="N721" s="20">
        <f t="shared" si="263"/>
        <v>0</v>
      </c>
      <c r="O721" s="22">
        <f t="shared" si="235"/>
        <v>-100</v>
      </c>
      <c r="P721" s="20">
        <f t="shared" si="263"/>
        <v>75174</v>
      </c>
      <c r="Q721" s="20">
        <f t="shared" si="263"/>
        <v>0</v>
      </c>
      <c r="R721" s="22" t="str">
        <f t="shared" si="236"/>
        <v>-</v>
      </c>
      <c r="S721" s="20">
        <f t="shared" si="263"/>
        <v>0</v>
      </c>
      <c r="T721" s="20">
        <f t="shared" si="263"/>
        <v>0</v>
      </c>
      <c r="U721" s="23" t="str">
        <f t="shared" si="237"/>
        <v>-</v>
      </c>
      <c r="V721" s="79">
        <v>0</v>
      </c>
      <c r="W721" s="80" t="s">
        <v>1226</v>
      </c>
      <c r="X721" s="79">
        <v>0</v>
      </c>
      <c r="Y721" s="80" t="s">
        <v>1226</v>
      </c>
      <c r="Z721" s="79">
        <v>0</v>
      </c>
      <c r="AA721" s="24" t="str">
        <f t="shared" si="238"/>
        <v>-</v>
      </c>
      <c r="AB721" s="63">
        <f t="shared" si="263"/>
        <v>0</v>
      </c>
      <c r="AC721" s="23" t="str">
        <f t="shared" si="239"/>
        <v>-</v>
      </c>
    </row>
    <row r="722" spans="1:29">
      <c r="A722" s="25"/>
      <c r="B722" s="25"/>
      <c r="C722" s="25"/>
      <c r="D722" s="25"/>
      <c r="E722" s="25"/>
      <c r="F722" s="28" t="s">
        <v>891</v>
      </c>
      <c r="G722" s="29">
        <v>132</v>
      </c>
      <c r="H722" s="30">
        <v>221395</v>
      </c>
      <c r="I722" s="30">
        <v>335248</v>
      </c>
      <c r="J722" s="30">
        <v>777205</v>
      </c>
      <c r="K722" s="30">
        <v>13200</v>
      </c>
      <c r="L722" s="22">
        <f t="shared" si="241"/>
        <v>-96.062616331790196</v>
      </c>
      <c r="M722" s="30">
        <v>13200</v>
      </c>
      <c r="N722" s="31">
        <v>0</v>
      </c>
      <c r="O722" s="22">
        <f t="shared" si="235"/>
        <v>-100</v>
      </c>
      <c r="P722" s="30">
        <v>75174</v>
      </c>
      <c r="Q722" s="31">
        <v>0</v>
      </c>
      <c r="R722" s="22" t="str">
        <f t="shared" si="236"/>
        <v>-</v>
      </c>
      <c r="S722" s="31"/>
      <c r="T722" s="31"/>
      <c r="U722" s="23" t="str">
        <f t="shared" si="237"/>
        <v>-</v>
      </c>
      <c r="V722" s="30">
        <v>0</v>
      </c>
      <c r="W722" s="24" t="s">
        <v>1226</v>
      </c>
      <c r="X722" s="30">
        <v>0</v>
      </c>
      <c r="Y722" s="24" t="s">
        <v>1226</v>
      </c>
      <c r="Z722" s="30">
        <v>0</v>
      </c>
      <c r="AA722" s="24" t="str">
        <f t="shared" si="238"/>
        <v>-</v>
      </c>
      <c r="AB722" s="64">
        <f>Z722*$AB$3*$AB$4</f>
        <v>0</v>
      </c>
      <c r="AC722" s="23" t="str">
        <f t="shared" si="239"/>
        <v>-</v>
      </c>
    </row>
    <row r="723" spans="1:29">
      <c r="A723" s="25"/>
      <c r="B723" s="25"/>
      <c r="C723" s="25"/>
      <c r="D723" s="25"/>
      <c r="E723" s="26" t="s">
        <v>82</v>
      </c>
      <c r="F723" s="28"/>
      <c r="G723" s="32" t="s">
        <v>355</v>
      </c>
      <c r="H723" s="20">
        <f t="shared" ref="H723:AB723" si="264">H724+H725</f>
        <v>977399</v>
      </c>
      <c r="I723" s="20">
        <f t="shared" si="264"/>
        <v>1025899</v>
      </c>
      <c r="J723" s="20">
        <f t="shared" si="264"/>
        <v>2431409</v>
      </c>
      <c r="K723" s="20">
        <f t="shared" si="264"/>
        <v>900000</v>
      </c>
      <c r="L723" s="22">
        <f t="shared" si="241"/>
        <v>-12.272065768657541</v>
      </c>
      <c r="M723" s="20">
        <f t="shared" si="264"/>
        <v>99951</v>
      </c>
      <c r="N723" s="20">
        <f t="shared" si="264"/>
        <v>1149951</v>
      </c>
      <c r="O723" s="22">
        <f t="shared" si="235"/>
        <v>27.772333333333336</v>
      </c>
      <c r="P723" s="20">
        <f t="shared" si="264"/>
        <v>0</v>
      </c>
      <c r="Q723" s="20">
        <f t="shared" si="264"/>
        <v>0</v>
      </c>
      <c r="R723" s="22">
        <f t="shared" si="236"/>
        <v>-100</v>
      </c>
      <c r="S723" s="20">
        <f t="shared" si="264"/>
        <v>0</v>
      </c>
      <c r="T723" s="20">
        <f t="shared" si="264"/>
        <v>0</v>
      </c>
      <c r="U723" s="23" t="str">
        <f t="shared" si="237"/>
        <v>-</v>
      </c>
      <c r="V723" s="79">
        <v>0</v>
      </c>
      <c r="W723" s="80" t="s">
        <v>1226</v>
      </c>
      <c r="X723" s="79">
        <v>0</v>
      </c>
      <c r="Y723" s="80" t="s">
        <v>1226</v>
      </c>
      <c r="Z723" s="79">
        <v>0</v>
      </c>
      <c r="AA723" s="24" t="str">
        <f t="shared" si="238"/>
        <v>-</v>
      </c>
      <c r="AB723" s="63">
        <f t="shared" si="264"/>
        <v>0</v>
      </c>
      <c r="AC723" s="23" t="str">
        <f t="shared" si="239"/>
        <v>-</v>
      </c>
    </row>
    <row r="724" spans="1:29">
      <c r="A724" s="25"/>
      <c r="B724" s="25"/>
      <c r="C724" s="25"/>
      <c r="D724" s="25"/>
      <c r="E724" s="25"/>
      <c r="F724" s="28" t="s">
        <v>892</v>
      </c>
      <c r="G724" s="29">
        <v>132</v>
      </c>
      <c r="H724" s="30">
        <v>977399</v>
      </c>
      <c r="I724" s="30">
        <v>1025899</v>
      </c>
      <c r="J724" s="30">
        <v>1800000</v>
      </c>
      <c r="K724" s="30">
        <v>900000</v>
      </c>
      <c r="L724" s="22">
        <f t="shared" si="241"/>
        <v>-12.272065768657541</v>
      </c>
      <c r="M724" s="30">
        <v>99951</v>
      </c>
      <c r="N724" s="30">
        <v>1149951</v>
      </c>
      <c r="O724" s="22">
        <f t="shared" si="235"/>
        <v>27.772333333333336</v>
      </c>
      <c r="P724" s="31"/>
      <c r="Q724" s="31"/>
      <c r="R724" s="22">
        <f t="shared" si="236"/>
        <v>-100</v>
      </c>
      <c r="S724" s="31"/>
      <c r="T724" s="31"/>
      <c r="U724" s="23" t="str">
        <f t="shared" si="237"/>
        <v>-</v>
      </c>
      <c r="V724" s="82">
        <v>0</v>
      </c>
      <c r="W724" s="23" t="s">
        <v>1226</v>
      </c>
      <c r="X724" s="82">
        <v>0</v>
      </c>
      <c r="Y724" s="23" t="s">
        <v>1226</v>
      </c>
      <c r="Z724" s="82">
        <v>0</v>
      </c>
      <c r="AA724" s="24" t="str">
        <f t="shared" si="238"/>
        <v>-</v>
      </c>
      <c r="AB724" s="64">
        <f>Z724*$AB$3*$AB$4</f>
        <v>0</v>
      </c>
      <c r="AC724" s="23" t="str">
        <f t="shared" si="239"/>
        <v>-</v>
      </c>
    </row>
    <row r="725" spans="1:29">
      <c r="A725" s="25"/>
      <c r="B725" s="25"/>
      <c r="C725" s="25"/>
      <c r="D725" s="25"/>
      <c r="E725" s="25"/>
      <c r="F725" s="28" t="s">
        <v>892</v>
      </c>
      <c r="G725" s="29">
        <v>158</v>
      </c>
      <c r="H725" s="31"/>
      <c r="I725" s="31"/>
      <c r="J725" s="30">
        <v>631409</v>
      </c>
      <c r="K725" s="31">
        <v>0</v>
      </c>
      <c r="L725" s="22" t="str">
        <f t="shared" si="241"/>
        <v>-</v>
      </c>
      <c r="M725" s="31"/>
      <c r="N725" s="31"/>
      <c r="O725" s="22" t="str">
        <f t="shared" ref="O725:O791" si="265">IFERROR(N725/K725*100-100,"-")</f>
        <v>-</v>
      </c>
      <c r="P725" s="31"/>
      <c r="Q725" s="31"/>
      <c r="R725" s="22" t="str">
        <f t="shared" ref="R725:R791" si="266">IFERROR(Q725/N725*100-100,"-")</f>
        <v>-</v>
      </c>
      <c r="S725" s="31"/>
      <c r="T725" s="31"/>
      <c r="U725" s="23" t="str">
        <f t="shared" ref="U725:U791" si="267">IFERROR(S725/Q725*100-100,"-")</f>
        <v>-</v>
      </c>
      <c r="V725" s="30">
        <v>0</v>
      </c>
      <c r="W725" s="24" t="s">
        <v>1226</v>
      </c>
      <c r="X725" s="30">
        <v>0</v>
      </c>
      <c r="Y725" s="24" t="s">
        <v>1226</v>
      </c>
      <c r="Z725" s="30">
        <v>0</v>
      </c>
      <c r="AA725" s="24" t="str">
        <f t="shared" ref="AA725:AA791" si="268">IFERROR(Z725/X725*100-100,"-")</f>
        <v>-</v>
      </c>
      <c r="AB725" s="64">
        <f>Z725*$AB$3*$AB$4</f>
        <v>0</v>
      </c>
      <c r="AC725" s="23" t="str">
        <f t="shared" ref="AC725:AC791" si="269">IFERROR(AB725/Z725*100-100,"-")</f>
        <v>-</v>
      </c>
    </row>
    <row r="726" spans="1:29">
      <c r="A726" s="25"/>
      <c r="B726" s="25"/>
      <c r="C726" s="25"/>
      <c r="D726" s="25"/>
      <c r="E726" s="26" t="s">
        <v>83</v>
      </c>
      <c r="F726" s="28"/>
      <c r="G726" s="32" t="s">
        <v>355</v>
      </c>
      <c r="H726" s="20">
        <f t="shared" ref="H726:AB726" si="270">H727+H728</f>
        <v>1781000</v>
      </c>
      <c r="I726" s="20">
        <f t="shared" si="270"/>
        <v>11390319</v>
      </c>
      <c r="J726" s="20">
        <f t="shared" si="270"/>
        <v>17414733</v>
      </c>
      <c r="K726" s="20">
        <f t="shared" si="270"/>
        <v>32293752</v>
      </c>
      <c r="L726" s="22">
        <f t="shared" si="241"/>
        <v>183.51929388456989</v>
      </c>
      <c r="M726" s="20">
        <f t="shared" si="270"/>
        <v>13713870</v>
      </c>
      <c r="N726" s="20">
        <f t="shared" si="270"/>
        <v>3875450</v>
      </c>
      <c r="O726" s="22">
        <f t="shared" si="265"/>
        <v>-87.999381428333265</v>
      </c>
      <c r="P726" s="20">
        <f t="shared" si="270"/>
        <v>47200000</v>
      </c>
      <c r="Q726" s="20">
        <f t="shared" si="270"/>
        <v>4396351</v>
      </c>
      <c r="R726" s="22">
        <f t="shared" si="266"/>
        <v>13.441045555999949</v>
      </c>
      <c r="S726" s="20">
        <f t="shared" si="270"/>
        <v>34181233</v>
      </c>
      <c r="T726" s="20">
        <f t="shared" si="270"/>
        <v>2849282</v>
      </c>
      <c r="U726" s="23">
        <f t="shared" si="267"/>
        <v>677.49099196128793</v>
      </c>
      <c r="V726" s="79">
        <v>3871654</v>
      </c>
      <c r="W726" s="80">
        <v>-88.673158747667173</v>
      </c>
      <c r="X726" s="79">
        <v>4249336.6352908798</v>
      </c>
      <c r="Y726" s="80">
        <v>9.7550719999999842</v>
      </c>
      <c r="Z726" s="79">
        <v>4654561.663038658</v>
      </c>
      <c r="AA726" s="24">
        <f t="shared" si="268"/>
        <v>9.5361950000000206</v>
      </c>
      <c r="AB726" s="63">
        <f t="shared" si="270"/>
        <v>5089176.7037632298</v>
      </c>
      <c r="AC726" s="23">
        <f t="shared" si="269"/>
        <v>9.3374000000000024</v>
      </c>
    </row>
    <row r="727" spans="1:29">
      <c r="A727" s="25"/>
      <c r="B727" s="25"/>
      <c r="C727" s="25"/>
      <c r="D727" s="25"/>
      <c r="E727" s="25"/>
      <c r="F727" s="28" t="s">
        <v>893</v>
      </c>
      <c r="G727" s="29">
        <v>121</v>
      </c>
      <c r="H727" s="31"/>
      <c r="I727" s="31"/>
      <c r="J727" s="30">
        <v>318228</v>
      </c>
      <c r="K727" s="31">
        <v>0</v>
      </c>
      <c r="L727" s="22" t="str">
        <f t="shared" si="241"/>
        <v>-</v>
      </c>
      <c r="M727" s="31"/>
      <c r="N727" s="31"/>
      <c r="O727" s="22" t="str">
        <f t="shared" si="265"/>
        <v>-</v>
      </c>
      <c r="P727" s="31"/>
      <c r="Q727" s="31"/>
      <c r="R727" s="22" t="str">
        <f t="shared" si="266"/>
        <v>-</v>
      </c>
      <c r="S727" s="31"/>
      <c r="T727" s="31"/>
      <c r="U727" s="23" t="str">
        <f t="shared" si="267"/>
        <v>-</v>
      </c>
      <c r="V727" s="30">
        <v>0</v>
      </c>
      <c r="W727" s="24" t="s">
        <v>1226</v>
      </c>
      <c r="X727" s="30">
        <v>0</v>
      </c>
      <c r="Y727" s="24" t="s">
        <v>1226</v>
      </c>
      <c r="Z727" s="30">
        <v>0</v>
      </c>
      <c r="AA727" s="24" t="str">
        <f t="shared" si="268"/>
        <v>-</v>
      </c>
      <c r="AB727" s="64">
        <f>Z727*$AB$3*$AB$4</f>
        <v>0</v>
      </c>
      <c r="AC727" s="23" t="str">
        <f t="shared" si="269"/>
        <v>-</v>
      </c>
    </row>
    <row r="728" spans="1:29">
      <c r="A728" s="25"/>
      <c r="B728" s="25"/>
      <c r="C728" s="25"/>
      <c r="D728" s="25"/>
      <c r="E728" s="25"/>
      <c r="F728" s="28" t="s">
        <v>893</v>
      </c>
      <c r="G728" s="29">
        <v>132</v>
      </c>
      <c r="H728" s="30">
        <v>1781000</v>
      </c>
      <c r="I728" s="30">
        <v>11390319</v>
      </c>
      <c r="J728" s="30">
        <v>17096505</v>
      </c>
      <c r="K728" s="30">
        <v>32293752</v>
      </c>
      <c r="L728" s="22">
        <f t="shared" si="241"/>
        <v>183.51929388456989</v>
      </c>
      <c r="M728" s="30">
        <v>13713870</v>
      </c>
      <c r="N728" s="30">
        <v>3875450</v>
      </c>
      <c r="O728" s="22">
        <f t="shared" si="265"/>
        <v>-87.999381428333265</v>
      </c>
      <c r="P728" s="30">
        <v>47200000</v>
      </c>
      <c r="Q728" s="30">
        <v>4396351</v>
      </c>
      <c r="R728" s="22">
        <f t="shared" si="266"/>
        <v>13.441045555999949</v>
      </c>
      <c r="S728" s="30">
        <v>34181233</v>
      </c>
      <c r="T728" s="30">
        <v>2849282</v>
      </c>
      <c r="U728" s="23">
        <f t="shared" si="267"/>
        <v>677.49099196128793</v>
      </c>
      <c r="V728" s="94">
        <v>3871654</v>
      </c>
      <c r="W728" s="24">
        <v>-88.673158747667173</v>
      </c>
      <c r="X728" s="30">
        <v>4249336.6352908798</v>
      </c>
      <c r="Y728" s="24">
        <v>9.7550719999999842</v>
      </c>
      <c r="Z728" s="30">
        <v>4654561.663038658</v>
      </c>
      <c r="AA728" s="24">
        <f t="shared" si="268"/>
        <v>9.5361950000000206</v>
      </c>
      <c r="AB728" s="64">
        <f>Z728*$AB$3*$AB$4</f>
        <v>5089176.7037632298</v>
      </c>
      <c r="AC728" s="23">
        <f t="shared" si="269"/>
        <v>9.3374000000000024</v>
      </c>
    </row>
    <row r="729" spans="1:29">
      <c r="A729" s="25"/>
      <c r="B729" s="25"/>
      <c r="C729" s="25"/>
      <c r="D729" s="25"/>
      <c r="E729" s="26" t="s">
        <v>84</v>
      </c>
      <c r="F729" s="28"/>
      <c r="G729" s="32" t="s">
        <v>355</v>
      </c>
      <c r="H729" s="20">
        <f t="shared" ref="H729:AB729" si="271">H730+H731</f>
        <v>1384000</v>
      </c>
      <c r="I729" s="20">
        <f t="shared" si="271"/>
        <v>373219</v>
      </c>
      <c r="J729" s="20">
        <f t="shared" si="271"/>
        <v>12153600</v>
      </c>
      <c r="K729" s="20">
        <f t="shared" si="271"/>
        <v>813084</v>
      </c>
      <c r="L729" s="22">
        <f t="shared" si="241"/>
        <v>117.85707587234305</v>
      </c>
      <c r="M729" s="20">
        <f t="shared" si="271"/>
        <v>0</v>
      </c>
      <c r="N729" s="20">
        <f t="shared" si="271"/>
        <v>85000</v>
      </c>
      <c r="O729" s="22">
        <f t="shared" si="265"/>
        <v>-89.545975569559843</v>
      </c>
      <c r="P729" s="20">
        <f t="shared" si="271"/>
        <v>127462</v>
      </c>
      <c r="Q729" s="20">
        <f t="shared" si="271"/>
        <v>0</v>
      </c>
      <c r="R729" s="22">
        <f t="shared" si="266"/>
        <v>-100</v>
      </c>
      <c r="S729" s="20">
        <f t="shared" si="271"/>
        <v>8679462</v>
      </c>
      <c r="T729" s="20">
        <f t="shared" si="271"/>
        <v>0</v>
      </c>
      <c r="U729" s="23" t="str">
        <f t="shared" si="267"/>
        <v>-</v>
      </c>
      <c r="V729" s="79">
        <v>6191198</v>
      </c>
      <c r="W729" s="80">
        <v>-28.668412857847642</v>
      </c>
      <c r="X729" s="79">
        <v>6795153.8225625595</v>
      </c>
      <c r="Y729" s="80">
        <v>9.7550719999999842</v>
      </c>
      <c r="Z729" s="79">
        <v>7443152.9416320808</v>
      </c>
      <c r="AA729" s="24">
        <f t="shared" si="268"/>
        <v>9.5361950000000206</v>
      </c>
      <c r="AB729" s="63">
        <f t="shared" si="271"/>
        <v>8138149.9044040339</v>
      </c>
      <c r="AC729" s="23">
        <f t="shared" si="269"/>
        <v>9.3373999999999882</v>
      </c>
    </row>
    <row r="730" spans="1:29">
      <c r="A730" s="25"/>
      <c r="B730" s="25"/>
      <c r="C730" s="25"/>
      <c r="D730" s="25"/>
      <c r="E730" s="25"/>
      <c r="F730" s="28" t="s">
        <v>894</v>
      </c>
      <c r="G730" s="29">
        <v>132</v>
      </c>
      <c r="H730" s="30">
        <v>1000000</v>
      </c>
      <c r="I730" s="30">
        <v>373219</v>
      </c>
      <c r="J730" s="30">
        <v>11963600</v>
      </c>
      <c r="K730" s="30">
        <v>623084</v>
      </c>
      <c r="L730" s="22">
        <f t="shared" si="241"/>
        <v>66.948628017330293</v>
      </c>
      <c r="M730" s="31">
        <v>0</v>
      </c>
      <c r="N730" s="30">
        <v>85000</v>
      </c>
      <c r="O730" s="22">
        <f t="shared" si="265"/>
        <v>-86.358179635490558</v>
      </c>
      <c r="P730" s="31"/>
      <c r="Q730" s="31"/>
      <c r="R730" s="22">
        <f t="shared" si="266"/>
        <v>-100</v>
      </c>
      <c r="S730" s="30">
        <v>8552000</v>
      </c>
      <c r="T730" s="31">
        <v>0</v>
      </c>
      <c r="U730" s="23" t="str">
        <f t="shared" si="267"/>
        <v>-</v>
      </c>
      <c r="V730" s="94">
        <v>6191198</v>
      </c>
      <c r="W730" s="24">
        <v>-27.605261927034604</v>
      </c>
      <c r="X730" s="30">
        <v>6795153.8225625595</v>
      </c>
      <c r="Y730" s="24">
        <v>9.7550719999999842</v>
      </c>
      <c r="Z730" s="30">
        <v>7443152.9416320808</v>
      </c>
      <c r="AA730" s="24">
        <f t="shared" si="268"/>
        <v>9.5361950000000206</v>
      </c>
      <c r="AB730" s="64">
        <f>Z730*$AB$3*$AB$4</f>
        <v>8138149.9044040339</v>
      </c>
      <c r="AC730" s="23">
        <f t="shared" si="269"/>
        <v>9.3373999999999882</v>
      </c>
    </row>
    <row r="731" spans="1:29">
      <c r="A731" s="25"/>
      <c r="B731" s="25"/>
      <c r="C731" s="25"/>
      <c r="D731" s="25"/>
      <c r="E731" s="25"/>
      <c r="F731" s="28" t="s">
        <v>894</v>
      </c>
      <c r="G731" s="29">
        <v>232</v>
      </c>
      <c r="H731" s="30">
        <v>384000</v>
      </c>
      <c r="I731" s="31">
        <v>0</v>
      </c>
      <c r="J731" s="30">
        <v>190000</v>
      </c>
      <c r="K731" s="30">
        <v>190000</v>
      </c>
      <c r="L731" s="22" t="str">
        <f t="shared" si="241"/>
        <v>-</v>
      </c>
      <c r="M731" s="31"/>
      <c r="N731" s="31"/>
      <c r="O731" s="22">
        <f t="shared" si="265"/>
        <v>-100</v>
      </c>
      <c r="P731" s="30">
        <v>127462</v>
      </c>
      <c r="Q731" s="31">
        <v>0</v>
      </c>
      <c r="R731" s="22" t="str">
        <f t="shared" si="266"/>
        <v>-</v>
      </c>
      <c r="S731" s="30">
        <v>127462</v>
      </c>
      <c r="T731" s="31">
        <v>0</v>
      </c>
      <c r="U731" s="23" t="str">
        <f t="shared" si="267"/>
        <v>-</v>
      </c>
      <c r="V731" s="94">
        <v>0</v>
      </c>
      <c r="W731" s="24">
        <v>-100</v>
      </c>
      <c r="X731" s="30">
        <v>0</v>
      </c>
      <c r="Y731" s="24" t="s">
        <v>1226</v>
      </c>
      <c r="Z731" s="30">
        <v>0</v>
      </c>
      <c r="AA731" s="24" t="str">
        <f t="shared" si="268"/>
        <v>-</v>
      </c>
      <c r="AB731" s="64">
        <f>Z731*$AB$3*$AB$4</f>
        <v>0</v>
      </c>
      <c r="AC731" s="23" t="str">
        <f t="shared" si="269"/>
        <v>-</v>
      </c>
    </row>
    <row r="732" spans="1:29">
      <c r="A732" s="25"/>
      <c r="B732" s="25"/>
      <c r="C732" s="25"/>
      <c r="D732" s="25"/>
      <c r="E732" s="26" t="s">
        <v>85</v>
      </c>
      <c r="F732" s="28"/>
      <c r="G732" s="32" t="s">
        <v>355</v>
      </c>
      <c r="H732" s="20">
        <f t="shared" ref="H732:AB732" si="272">H733</f>
        <v>11452910</v>
      </c>
      <c r="I732" s="20">
        <f t="shared" si="272"/>
        <v>0</v>
      </c>
      <c r="J732" s="20">
        <f t="shared" si="272"/>
        <v>3662910</v>
      </c>
      <c r="K732" s="20">
        <f t="shared" si="272"/>
        <v>499985</v>
      </c>
      <c r="L732" s="22" t="str">
        <f t="shared" si="241"/>
        <v>-</v>
      </c>
      <c r="M732" s="20">
        <f t="shared" si="272"/>
        <v>2598309</v>
      </c>
      <c r="N732" s="20">
        <f t="shared" si="272"/>
        <v>1410130</v>
      </c>
      <c r="O732" s="22">
        <f t="shared" si="265"/>
        <v>182.03446103383101</v>
      </c>
      <c r="P732" s="20">
        <f t="shared" si="272"/>
        <v>6293627</v>
      </c>
      <c r="Q732" s="20">
        <f t="shared" si="272"/>
        <v>1098357</v>
      </c>
      <c r="R732" s="22">
        <f t="shared" si="266"/>
        <v>-22.10952181713742</v>
      </c>
      <c r="S732" s="20">
        <f t="shared" si="272"/>
        <v>0</v>
      </c>
      <c r="T732" s="20">
        <f t="shared" si="272"/>
        <v>1097041</v>
      </c>
      <c r="U732" s="23">
        <f t="shared" si="267"/>
        <v>-100</v>
      </c>
      <c r="V732" s="79">
        <v>2380671</v>
      </c>
      <c r="W732" s="80" t="s">
        <v>1226</v>
      </c>
      <c r="X732" s="79">
        <v>2612907.1701331199</v>
      </c>
      <c r="Y732" s="80">
        <v>9.7550719999999842</v>
      </c>
      <c r="Z732" s="79">
        <v>2862079.0930459965</v>
      </c>
      <c r="AA732" s="24">
        <f t="shared" si="268"/>
        <v>9.5361950000000206</v>
      </c>
      <c r="AB732" s="63">
        <f t="shared" si="272"/>
        <v>3129322.8662800733</v>
      </c>
      <c r="AC732" s="23">
        <f t="shared" si="269"/>
        <v>9.3374000000000024</v>
      </c>
    </row>
    <row r="733" spans="1:29">
      <c r="A733" s="25"/>
      <c r="B733" s="25"/>
      <c r="C733" s="25"/>
      <c r="D733" s="25"/>
      <c r="E733" s="25"/>
      <c r="F733" s="28" t="s">
        <v>895</v>
      </c>
      <c r="G733" s="29">
        <v>132</v>
      </c>
      <c r="H733" s="30">
        <v>11452910</v>
      </c>
      <c r="I733" s="31">
        <v>0</v>
      </c>
      <c r="J733" s="30">
        <v>3662910</v>
      </c>
      <c r="K733" s="30">
        <v>499985</v>
      </c>
      <c r="L733" s="22" t="str">
        <f t="shared" si="241"/>
        <v>-</v>
      </c>
      <c r="M733" s="30">
        <v>2598309</v>
      </c>
      <c r="N733" s="30">
        <v>1410130</v>
      </c>
      <c r="O733" s="22">
        <f t="shared" si="265"/>
        <v>182.03446103383101</v>
      </c>
      <c r="P733" s="30">
        <v>6293627</v>
      </c>
      <c r="Q733" s="30">
        <v>1098357</v>
      </c>
      <c r="R733" s="22">
        <f t="shared" si="266"/>
        <v>-22.10952181713742</v>
      </c>
      <c r="S733" s="31">
        <v>0</v>
      </c>
      <c r="T733" s="30">
        <v>1097041</v>
      </c>
      <c r="U733" s="23">
        <f t="shared" si="267"/>
        <v>-100</v>
      </c>
      <c r="V733" s="94">
        <v>2380671</v>
      </c>
      <c r="W733" s="24" t="s">
        <v>1226</v>
      </c>
      <c r="X733" s="30">
        <v>2612907.1701331199</v>
      </c>
      <c r="Y733" s="24">
        <v>9.7550719999999842</v>
      </c>
      <c r="Z733" s="30">
        <v>2862079.0930459965</v>
      </c>
      <c r="AA733" s="24">
        <f t="shared" si="268"/>
        <v>9.5361950000000206</v>
      </c>
      <c r="AB733" s="64">
        <f>Z733*$AB$3*$AB$4</f>
        <v>3129322.8662800733</v>
      </c>
      <c r="AC733" s="23">
        <f t="shared" si="269"/>
        <v>9.3374000000000024</v>
      </c>
    </row>
    <row r="734" spans="1:29">
      <c r="A734" s="25"/>
      <c r="B734" s="25"/>
      <c r="C734" s="25"/>
      <c r="D734" s="25"/>
      <c r="E734" s="26" t="s">
        <v>86</v>
      </c>
      <c r="F734" s="28"/>
      <c r="G734" s="32" t="s">
        <v>355</v>
      </c>
      <c r="H734" s="20">
        <f t="shared" ref="H734:AB734" si="273">H736+H737</f>
        <v>0</v>
      </c>
      <c r="I734" s="20">
        <f t="shared" si="273"/>
        <v>14225369</v>
      </c>
      <c r="J734" s="20">
        <f t="shared" si="273"/>
        <v>0</v>
      </c>
      <c r="K734" s="20">
        <f t="shared" si="273"/>
        <v>0</v>
      </c>
      <c r="L734" s="22">
        <f t="shared" ref="L734:L800" si="274">IFERROR(K734/I734*100-100,"-")</f>
        <v>-100</v>
      </c>
      <c r="M734" s="20">
        <f t="shared" si="273"/>
        <v>1444000</v>
      </c>
      <c r="N734" s="20">
        <f t="shared" si="273"/>
        <v>0</v>
      </c>
      <c r="O734" s="22" t="str">
        <f t="shared" si="265"/>
        <v>-</v>
      </c>
      <c r="P734" s="20">
        <f t="shared" si="273"/>
        <v>550000</v>
      </c>
      <c r="Q734" s="20">
        <f t="shared" si="273"/>
        <v>0</v>
      </c>
      <c r="R734" s="22" t="str">
        <f t="shared" si="266"/>
        <v>-</v>
      </c>
      <c r="S734" s="20">
        <f t="shared" si="273"/>
        <v>210000</v>
      </c>
      <c r="T734" s="20">
        <f t="shared" si="273"/>
        <v>243750</v>
      </c>
      <c r="U734" s="23" t="str">
        <f t="shared" si="267"/>
        <v>-</v>
      </c>
      <c r="V734" s="79">
        <v>800000</v>
      </c>
      <c r="W734" s="80">
        <v>280.95238095238091</v>
      </c>
      <c r="X734" s="79">
        <v>878040.57599999988</v>
      </c>
      <c r="Y734" s="80">
        <v>9.7550719999999842</v>
      </c>
      <c r="Z734" s="79">
        <v>961772.23750648322</v>
      </c>
      <c r="AA734" s="24">
        <f t="shared" si="268"/>
        <v>9.5361950000000206</v>
      </c>
      <c r="AB734" s="63">
        <f t="shared" si="273"/>
        <v>1051576.7584114135</v>
      </c>
      <c r="AC734" s="23">
        <f t="shared" si="269"/>
        <v>9.3373999999999882</v>
      </c>
    </row>
    <row r="735" spans="1:29">
      <c r="A735" s="25"/>
      <c r="B735" s="25"/>
      <c r="C735" s="25"/>
      <c r="D735" s="25"/>
      <c r="E735" s="26"/>
      <c r="F735" s="28" t="s">
        <v>896</v>
      </c>
      <c r="G735" s="32">
        <v>131</v>
      </c>
      <c r="H735" s="20"/>
      <c r="I735" s="20"/>
      <c r="J735" s="20"/>
      <c r="K735" s="20"/>
      <c r="L735" s="22"/>
      <c r="M735" s="20"/>
      <c r="N735" s="20"/>
      <c r="O735" s="22"/>
      <c r="P735" s="20"/>
      <c r="Q735" s="20"/>
      <c r="R735" s="22"/>
      <c r="S735" s="20"/>
      <c r="T735" s="20"/>
      <c r="U735" s="23"/>
      <c r="V735" s="94">
        <v>0</v>
      </c>
      <c r="W735" s="80"/>
      <c r="X735" s="30">
        <v>0</v>
      </c>
      <c r="Y735" s="23"/>
      <c r="Z735" s="30">
        <v>0</v>
      </c>
      <c r="AA735" s="24"/>
      <c r="AB735" s="63"/>
      <c r="AC735" s="23"/>
    </row>
    <row r="736" spans="1:29">
      <c r="A736" s="25"/>
      <c r="B736" s="25"/>
      <c r="C736" s="25"/>
      <c r="D736" s="25"/>
      <c r="E736" s="25"/>
      <c r="F736" s="28" t="s">
        <v>896</v>
      </c>
      <c r="G736" s="29">
        <v>132</v>
      </c>
      <c r="H736" s="31">
        <v>0</v>
      </c>
      <c r="I736" s="30">
        <v>14225369</v>
      </c>
      <c r="J736" s="31"/>
      <c r="K736" s="31"/>
      <c r="L736" s="22">
        <f t="shared" si="274"/>
        <v>-100</v>
      </c>
      <c r="M736" s="30">
        <v>894000</v>
      </c>
      <c r="N736" s="31">
        <v>0</v>
      </c>
      <c r="O736" s="22" t="str">
        <f t="shared" si="265"/>
        <v>-</v>
      </c>
      <c r="P736" s="31"/>
      <c r="Q736" s="31"/>
      <c r="R736" s="22" t="str">
        <f t="shared" si="266"/>
        <v>-</v>
      </c>
      <c r="S736" s="31">
        <v>0</v>
      </c>
      <c r="T736" s="30">
        <v>243750</v>
      </c>
      <c r="U736" s="23" t="str">
        <f t="shared" si="267"/>
        <v>-</v>
      </c>
      <c r="V736" s="94">
        <v>800000</v>
      </c>
      <c r="W736" s="24" t="s">
        <v>1226</v>
      </c>
      <c r="X736" s="30">
        <v>878040.57599999988</v>
      </c>
      <c r="Y736" s="24">
        <v>9.7550719999999842</v>
      </c>
      <c r="Z736" s="30">
        <v>961772.23750648322</v>
      </c>
      <c r="AA736" s="24">
        <f t="shared" si="268"/>
        <v>9.5361950000000206</v>
      </c>
      <c r="AB736" s="64">
        <f>Z736*$AB$3*$AB$4</f>
        <v>1051576.7584114135</v>
      </c>
      <c r="AC736" s="23">
        <f t="shared" si="269"/>
        <v>9.3373999999999882</v>
      </c>
    </row>
    <row r="737" spans="1:29">
      <c r="A737" s="25"/>
      <c r="B737" s="25"/>
      <c r="C737" s="25"/>
      <c r="D737" s="25"/>
      <c r="E737" s="25"/>
      <c r="F737" s="28" t="s">
        <v>896</v>
      </c>
      <c r="G737" s="29">
        <v>231</v>
      </c>
      <c r="H737" s="31"/>
      <c r="I737" s="31"/>
      <c r="J737" s="31"/>
      <c r="K737" s="31"/>
      <c r="L737" s="22" t="str">
        <f t="shared" si="274"/>
        <v>-</v>
      </c>
      <c r="M737" s="30">
        <v>550000</v>
      </c>
      <c r="N737" s="31">
        <v>0</v>
      </c>
      <c r="O737" s="22" t="str">
        <f t="shared" si="265"/>
        <v>-</v>
      </c>
      <c r="P737" s="30">
        <v>550000</v>
      </c>
      <c r="Q737" s="31">
        <v>0</v>
      </c>
      <c r="R737" s="22" t="str">
        <f t="shared" si="266"/>
        <v>-</v>
      </c>
      <c r="S737" s="30">
        <v>210000</v>
      </c>
      <c r="T737" s="31">
        <v>0</v>
      </c>
      <c r="U737" s="23" t="str">
        <f t="shared" si="267"/>
        <v>-</v>
      </c>
      <c r="V737" s="94">
        <v>0</v>
      </c>
      <c r="W737" s="24">
        <v>-100</v>
      </c>
      <c r="X737" s="30">
        <v>0</v>
      </c>
      <c r="Y737" s="24" t="s">
        <v>1226</v>
      </c>
      <c r="Z737" s="30">
        <v>0</v>
      </c>
      <c r="AA737" s="24" t="str">
        <f t="shared" si="268"/>
        <v>-</v>
      </c>
      <c r="AB737" s="64">
        <f>Z737*$AB$3*$AB$4</f>
        <v>0</v>
      </c>
      <c r="AC737" s="23" t="str">
        <f t="shared" si="269"/>
        <v>-</v>
      </c>
    </row>
    <row r="738" spans="1:29">
      <c r="A738" s="25"/>
      <c r="B738" s="25"/>
      <c r="C738" s="25"/>
      <c r="D738" s="25"/>
      <c r="E738" s="26" t="s">
        <v>87</v>
      </c>
      <c r="F738" s="28"/>
      <c r="G738" s="32" t="s">
        <v>355</v>
      </c>
      <c r="H738" s="20">
        <f t="shared" ref="H738:AB738" si="275">SUM(H739:H741)</f>
        <v>20480442</v>
      </c>
      <c r="I738" s="20">
        <f t="shared" si="275"/>
        <v>24771904</v>
      </c>
      <c r="J738" s="20">
        <f t="shared" si="275"/>
        <v>38770855</v>
      </c>
      <c r="K738" s="20">
        <f t="shared" si="275"/>
        <v>44154761</v>
      </c>
      <c r="L738" s="22">
        <f t="shared" si="274"/>
        <v>78.245325833654135</v>
      </c>
      <c r="M738" s="20">
        <f t="shared" si="275"/>
        <v>28782322</v>
      </c>
      <c r="N738" s="20">
        <f t="shared" si="275"/>
        <v>26821144</v>
      </c>
      <c r="O738" s="22">
        <f t="shared" si="265"/>
        <v>-39.256507356024414</v>
      </c>
      <c r="P738" s="20">
        <f t="shared" si="275"/>
        <v>16986386</v>
      </c>
      <c r="Q738" s="20">
        <f t="shared" si="275"/>
        <v>20922724</v>
      </c>
      <c r="R738" s="22">
        <f t="shared" si="266"/>
        <v>-21.991679400401409</v>
      </c>
      <c r="S738" s="20">
        <f t="shared" si="275"/>
        <v>4749341</v>
      </c>
      <c r="T738" s="20">
        <f t="shared" si="275"/>
        <v>8026970</v>
      </c>
      <c r="U738" s="23">
        <f t="shared" si="267"/>
        <v>-77.300560863872221</v>
      </c>
      <c r="V738" s="79">
        <v>10118001</v>
      </c>
      <c r="W738" s="80">
        <v>113.04010387967512</v>
      </c>
      <c r="X738" s="79">
        <v>11105019.282510718</v>
      </c>
      <c r="Y738" s="80">
        <v>9.7550719999999842</v>
      </c>
      <c r="Z738" s="79">
        <v>12164015.576078543</v>
      </c>
      <c r="AA738" s="24">
        <f t="shared" si="268"/>
        <v>9.5361950000000206</v>
      </c>
      <c r="AB738" s="63">
        <f t="shared" si="275"/>
        <v>13299818.3664793</v>
      </c>
      <c r="AC738" s="23">
        <f t="shared" si="269"/>
        <v>9.3373999999999882</v>
      </c>
    </row>
    <row r="739" spans="1:29">
      <c r="A739" s="25"/>
      <c r="B739" s="25"/>
      <c r="C739" s="25"/>
      <c r="D739" s="25"/>
      <c r="E739" s="25"/>
      <c r="F739" s="28" t="s">
        <v>897</v>
      </c>
      <c r="G739" s="29">
        <v>121</v>
      </c>
      <c r="H739" s="31"/>
      <c r="I739" s="31"/>
      <c r="J739" s="30">
        <v>1000</v>
      </c>
      <c r="K739" s="31">
        <v>0</v>
      </c>
      <c r="L739" s="22" t="str">
        <f t="shared" si="274"/>
        <v>-</v>
      </c>
      <c r="M739" s="31"/>
      <c r="N739" s="31"/>
      <c r="O739" s="22" t="str">
        <f t="shared" si="265"/>
        <v>-</v>
      </c>
      <c r="P739" s="31"/>
      <c r="Q739" s="31"/>
      <c r="R739" s="22" t="str">
        <f t="shared" si="266"/>
        <v>-</v>
      </c>
      <c r="S739" s="31"/>
      <c r="T739" s="31"/>
      <c r="U739" s="23" t="str">
        <f t="shared" si="267"/>
        <v>-</v>
      </c>
      <c r="V739" s="30">
        <v>0</v>
      </c>
      <c r="W739" s="24" t="s">
        <v>1226</v>
      </c>
      <c r="X739" s="30">
        <v>0</v>
      </c>
      <c r="Y739" s="24" t="s">
        <v>1226</v>
      </c>
      <c r="Z739" s="30">
        <v>0</v>
      </c>
      <c r="AA739" s="24" t="str">
        <f t="shared" si="268"/>
        <v>-</v>
      </c>
      <c r="AB739" s="64">
        <f>Z739*$AB$3*$AB$4</f>
        <v>0</v>
      </c>
      <c r="AC739" s="23" t="str">
        <f t="shared" si="269"/>
        <v>-</v>
      </c>
    </row>
    <row r="740" spans="1:29">
      <c r="A740" s="25"/>
      <c r="B740" s="25"/>
      <c r="C740" s="25"/>
      <c r="D740" s="25"/>
      <c r="E740" s="25"/>
      <c r="F740" s="28" t="s">
        <v>897</v>
      </c>
      <c r="G740" s="29">
        <v>132</v>
      </c>
      <c r="H740" s="30">
        <v>8644679</v>
      </c>
      <c r="I740" s="30">
        <v>11990647</v>
      </c>
      <c r="J740" s="30">
        <v>31268813</v>
      </c>
      <c r="K740" s="30">
        <v>33891434</v>
      </c>
      <c r="L740" s="22">
        <f t="shared" si="274"/>
        <v>182.64891794412762</v>
      </c>
      <c r="M740" s="30">
        <v>15225734</v>
      </c>
      <c r="N740" s="30">
        <v>12505100</v>
      </c>
      <c r="O740" s="22">
        <f t="shared" si="265"/>
        <v>-63.102475982574241</v>
      </c>
      <c r="P740" s="30">
        <v>9646516</v>
      </c>
      <c r="Q740" s="30">
        <v>13482855</v>
      </c>
      <c r="R740" s="22">
        <f t="shared" si="266"/>
        <v>7.8188499092370307</v>
      </c>
      <c r="S740" s="30">
        <v>4106462</v>
      </c>
      <c r="T740" s="30">
        <v>6133081</v>
      </c>
      <c r="U740" s="23">
        <f t="shared" si="267"/>
        <v>-69.54308267796398</v>
      </c>
      <c r="V740" s="94">
        <v>10118001</v>
      </c>
      <c r="W740" s="24">
        <v>146.39217409049445</v>
      </c>
      <c r="X740" s="30">
        <v>11105019.282510718</v>
      </c>
      <c r="Y740" s="24">
        <v>9.7550719999999842</v>
      </c>
      <c r="Z740" s="30">
        <v>12164015.576078543</v>
      </c>
      <c r="AA740" s="24">
        <f t="shared" si="268"/>
        <v>9.5361950000000206</v>
      </c>
      <c r="AB740" s="64">
        <f>Z740*$AB$3*$AB$4</f>
        <v>13299818.3664793</v>
      </c>
      <c r="AC740" s="23">
        <f t="shared" si="269"/>
        <v>9.3373999999999882</v>
      </c>
    </row>
    <row r="741" spans="1:29">
      <c r="A741" s="25"/>
      <c r="B741" s="25"/>
      <c r="C741" s="25"/>
      <c r="D741" s="25"/>
      <c r="E741" s="25"/>
      <c r="F741" s="28" t="s">
        <v>897</v>
      </c>
      <c r="G741" s="29">
        <v>231</v>
      </c>
      <c r="H741" s="30">
        <v>11835763</v>
      </c>
      <c r="I741" s="30">
        <v>12781257</v>
      </c>
      <c r="J741" s="30">
        <v>7501042</v>
      </c>
      <c r="K741" s="30">
        <v>10263327</v>
      </c>
      <c r="L741" s="22">
        <f t="shared" si="274"/>
        <v>-19.700175029732989</v>
      </c>
      <c r="M741" s="30">
        <v>13556588</v>
      </c>
      <c r="N741" s="30">
        <v>14316044</v>
      </c>
      <c r="O741" s="22">
        <f t="shared" si="265"/>
        <v>39.487361164659376</v>
      </c>
      <c r="P741" s="30">
        <v>7339870</v>
      </c>
      <c r="Q741" s="30">
        <v>7439869</v>
      </c>
      <c r="R741" s="22">
        <f t="shared" si="266"/>
        <v>-48.031250812026002</v>
      </c>
      <c r="S741" s="30">
        <v>642879</v>
      </c>
      <c r="T741" s="30">
        <v>1893889</v>
      </c>
      <c r="U741" s="23">
        <f t="shared" si="267"/>
        <v>-91.359001079185674</v>
      </c>
      <c r="V741" s="94">
        <v>0</v>
      </c>
      <c r="W741" s="24">
        <v>-100</v>
      </c>
      <c r="X741" s="30">
        <v>0</v>
      </c>
      <c r="Y741" s="24" t="s">
        <v>1226</v>
      </c>
      <c r="Z741" s="30">
        <v>0</v>
      </c>
      <c r="AA741" s="24" t="str">
        <f t="shared" si="268"/>
        <v>-</v>
      </c>
      <c r="AB741" s="64">
        <f>Z741*$AB$3*$AB$4</f>
        <v>0</v>
      </c>
      <c r="AC741" s="23" t="str">
        <f t="shared" si="269"/>
        <v>-</v>
      </c>
    </row>
    <row r="742" spans="1:29">
      <c r="A742" s="25"/>
      <c r="B742" s="25"/>
      <c r="C742" s="25"/>
      <c r="D742" s="26" t="s">
        <v>385</v>
      </c>
      <c r="E742" s="26"/>
      <c r="F742" s="28"/>
      <c r="G742" s="32" t="s">
        <v>355</v>
      </c>
      <c r="H742" s="20">
        <f t="shared" ref="H742:AB742" si="276">H743+H747+H749</f>
        <v>24329133</v>
      </c>
      <c r="I742" s="20">
        <f t="shared" si="276"/>
        <v>3804637</v>
      </c>
      <c r="J742" s="20">
        <f t="shared" si="276"/>
        <v>0</v>
      </c>
      <c r="K742" s="20">
        <f t="shared" si="276"/>
        <v>3702734</v>
      </c>
      <c r="L742" s="22">
        <f t="shared" si="274"/>
        <v>-2.6783895546408303</v>
      </c>
      <c r="M742" s="20">
        <f t="shared" si="276"/>
        <v>0</v>
      </c>
      <c r="N742" s="20">
        <f t="shared" si="276"/>
        <v>6791932</v>
      </c>
      <c r="O742" s="22">
        <f t="shared" si="265"/>
        <v>83.43018969226523</v>
      </c>
      <c r="P742" s="20">
        <f t="shared" si="276"/>
        <v>15002602</v>
      </c>
      <c r="Q742" s="20">
        <f t="shared" si="276"/>
        <v>11876543</v>
      </c>
      <c r="R742" s="22">
        <f t="shared" si="266"/>
        <v>74.862513346717861</v>
      </c>
      <c r="S742" s="20">
        <f t="shared" si="276"/>
        <v>11200000</v>
      </c>
      <c r="T742" s="20">
        <f t="shared" si="276"/>
        <v>1467699</v>
      </c>
      <c r="U742" s="23">
        <f t="shared" si="267"/>
        <v>-5.6964640299790972</v>
      </c>
      <c r="V742" s="79">
        <v>7148339</v>
      </c>
      <c r="W742" s="80">
        <v>-36.17554464285714</v>
      </c>
      <c r="X742" s="79">
        <v>7845664.6162540792</v>
      </c>
      <c r="Y742" s="80">
        <v>9.7550719999999842</v>
      </c>
      <c r="Z742" s="79">
        <v>8593842.4931060709</v>
      </c>
      <c r="AA742" s="24">
        <f t="shared" si="268"/>
        <v>9.5361950000000064</v>
      </c>
      <c r="AB742" s="63">
        <f t="shared" si="276"/>
        <v>8870495.5628516506</v>
      </c>
      <c r="AC742" s="23">
        <f t="shared" si="269"/>
        <v>3.2192010729485503</v>
      </c>
    </row>
    <row r="743" spans="1:29">
      <c r="A743" s="25"/>
      <c r="B743" s="25"/>
      <c r="C743" s="25"/>
      <c r="D743" s="25"/>
      <c r="E743" s="26" t="s">
        <v>386</v>
      </c>
      <c r="F743" s="28"/>
      <c r="G743" s="32" t="s">
        <v>355</v>
      </c>
      <c r="H743" s="20">
        <f t="shared" ref="H743:AB743" si="277">H744</f>
        <v>0</v>
      </c>
      <c r="I743" s="20">
        <f t="shared" si="277"/>
        <v>0</v>
      </c>
      <c r="J743" s="20">
        <f t="shared" si="277"/>
        <v>0</v>
      </c>
      <c r="K743" s="20">
        <f t="shared" si="277"/>
        <v>0</v>
      </c>
      <c r="L743" s="22" t="str">
        <f t="shared" si="274"/>
        <v>-</v>
      </c>
      <c r="M743" s="20">
        <f t="shared" si="277"/>
        <v>0</v>
      </c>
      <c r="N743" s="20">
        <f t="shared" si="277"/>
        <v>176800</v>
      </c>
      <c r="O743" s="22" t="str">
        <f t="shared" si="265"/>
        <v>-</v>
      </c>
      <c r="P743" s="20">
        <f t="shared" si="277"/>
        <v>0</v>
      </c>
      <c r="Q743" s="20">
        <f t="shared" si="277"/>
        <v>13200</v>
      </c>
      <c r="R743" s="22">
        <f t="shared" si="266"/>
        <v>-92.533936651583716</v>
      </c>
      <c r="S743" s="20">
        <f t="shared" si="277"/>
        <v>0</v>
      </c>
      <c r="T743" s="20">
        <f t="shared" si="277"/>
        <v>0</v>
      </c>
      <c r="U743" s="23">
        <f t="shared" si="267"/>
        <v>-100</v>
      </c>
      <c r="V743" s="79">
        <v>0</v>
      </c>
      <c r="W743" s="80" t="s">
        <v>1226</v>
      </c>
      <c r="X743" s="79">
        <v>0</v>
      </c>
      <c r="Y743" s="80" t="s">
        <v>1226</v>
      </c>
      <c r="Z743" s="79">
        <v>0</v>
      </c>
      <c r="AA743" s="24" t="str">
        <f t="shared" si="268"/>
        <v>-</v>
      </c>
      <c r="AB743" s="63">
        <f t="shared" si="277"/>
        <v>0</v>
      </c>
      <c r="AC743" s="23" t="str">
        <f t="shared" si="269"/>
        <v>-</v>
      </c>
    </row>
    <row r="744" spans="1:29">
      <c r="A744" s="25"/>
      <c r="B744" s="25"/>
      <c r="C744" s="25"/>
      <c r="D744" s="25"/>
      <c r="E744" s="25"/>
      <c r="F744" s="28" t="s">
        <v>898</v>
      </c>
      <c r="G744" s="29">
        <v>132</v>
      </c>
      <c r="H744" s="31"/>
      <c r="I744" s="31"/>
      <c r="J744" s="31"/>
      <c r="K744" s="31"/>
      <c r="L744" s="22" t="str">
        <f t="shared" si="274"/>
        <v>-</v>
      </c>
      <c r="M744" s="31">
        <v>0</v>
      </c>
      <c r="N744" s="30">
        <v>176800</v>
      </c>
      <c r="O744" s="22" t="str">
        <f t="shared" si="265"/>
        <v>-</v>
      </c>
      <c r="P744" s="31">
        <v>0</v>
      </c>
      <c r="Q744" s="30">
        <v>13200</v>
      </c>
      <c r="R744" s="22">
        <f t="shared" si="266"/>
        <v>-92.533936651583716</v>
      </c>
      <c r="S744" s="31"/>
      <c r="T744" s="31"/>
      <c r="U744" s="23">
        <f t="shared" si="267"/>
        <v>-100</v>
      </c>
      <c r="V744" s="30">
        <v>0</v>
      </c>
      <c r="W744" s="24" t="s">
        <v>1226</v>
      </c>
      <c r="X744" s="30">
        <v>0</v>
      </c>
      <c r="Y744" s="24" t="s">
        <v>1226</v>
      </c>
      <c r="Z744" s="30">
        <v>0</v>
      </c>
      <c r="AA744" s="24" t="str">
        <f t="shared" si="268"/>
        <v>-</v>
      </c>
      <c r="AB744" s="64">
        <f>Z744*$AB$3*$AB$4</f>
        <v>0</v>
      </c>
      <c r="AC744" s="23" t="str">
        <f t="shared" si="269"/>
        <v>-</v>
      </c>
    </row>
    <row r="745" spans="1:29">
      <c r="A745" s="25"/>
      <c r="B745" s="25"/>
      <c r="C745" s="25"/>
      <c r="D745" s="25"/>
      <c r="E745" s="26" t="s">
        <v>1214</v>
      </c>
      <c r="F745" s="28"/>
      <c r="G745" s="29"/>
      <c r="H745" s="106"/>
      <c r="I745" s="106"/>
      <c r="J745" s="106"/>
      <c r="K745" s="106"/>
      <c r="L745" s="22"/>
      <c r="M745" s="106"/>
      <c r="N745" s="107"/>
      <c r="O745" s="22"/>
      <c r="P745" s="106"/>
      <c r="Q745" s="107"/>
      <c r="R745" s="22"/>
      <c r="S745" s="106"/>
      <c r="T745" s="106"/>
      <c r="U745" s="23"/>
      <c r="V745" s="79">
        <v>400000</v>
      </c>
      <c r="W745" s="80" t="s">
        <v>1226</v>
      </c>
      <c r="X745" s="79">
        <v>439020.28799999994</v>
      </c>
      <c r="Y745" s="80">
        <v>9.7550719999999842</v>
      </c>
      <c r="Z745" s="79">
        <v>480886.11875324161</v>
      </c>
      <c r="AA745" s="24"/>
      <c r="AB745" s="108"/>
      <c r="AC745" s="23"/>
    </row>
    <row r="746" spans="1:29">
      <c r="A746" s="25"/>
      <c r="B746" s="25"/>
      <c r="C746" s="25"/>
      <c r="D746" s="25"/>
      <c r="E746" s="25"/>
      <c r="F746" s="28" t="s">
        <v>1215</v>
      </c>
      <c r="G746" s="29">
        <v>231</v>
      </c>
      <c r="H746" s="106"/>
      <c r="I746" s="106"/>
      <c r="J746" s="106"/>
      <c r="K746" s="106"/>
      <c r="L746" s="22"/>
      <c r="M746" s="106"/>
      <c r="N746" s="107"/>
      <c r="O746" s="22"/>
      <c r="P746" s="106"/>
      <c r="Q746" s="107"/>
      <c r="R746" s="22"/>
      <c r="S746" s="106"/>
      <c r="T746" s="106"/>
      <c r="U746" s="23"/>
      <c r="V746" s="30">
        <v>400000</v>
      </c>
      <c r="W746" s="24" t="s">
        <v>1226</v>
      </c>
      <c r="X746" s="30">
        <v>439020.28799999994</v>
      </c>
      <c r="Y746" s="24">
        <v>9.7550719999999842</v>
      </c>
      <c r="Z746" s="30">
        <v>480886.11875324161</v>
      </c>
      <c r="AA746" s="24"/>
      <c r="AB746" s="108"/>
      <c r="AC746" s="23"/>
    </row>
    <row r="747" spans="1:29">
      <c r="A747" s="25"/>
      <c r="B747" s="25"/>
      <c r="C747" s="25"/>
      <c r="D747" s="25"/>
      <c r="E747" s="26" t="s">
        <v>88</v>
      </c>
      <c r="F747" s="28"/>
      <c r="G747" s="32" t="s">
        <v>355</v>
      </c>
      <c r="H747" s="20">
        <f t="shared" ref="H745:AB747" si="278">H748</f>
        <v>0</v>
      </c>
      <c r="I747" s="20">
        <f t="shared" si="278"/>
        <v>0</v>
      </c>
      <c r="J747" s="20">
        <f t="shared" si="278"/>
        <v>0</v>
      </c>
      <c r="K747" s="20">
        <f t="shared" si="278"/>
        <v>618196</v>
      </c>
      <c r="L747" s="22" t="str">
        <f t="shared" si="274"/>
        <v>-</v>
      </c>
      <c r="M747" s="20">
        <f t="shared" si="278"/>
        <v>0</v>
      </c>
      <c r="N747" s="20">
        <f t="shared" si="278"/>
        <v>0</v>
      </c>
      <c r="O747" s="22">
        <f t="shared" si="265"/>
        <v>-100</v>
      </c>
      <c r="P747" s="20">
        <f t="shared" si="278"/>
        <v>0</v>
      </c>
      <c r="Q747" s="20">
        <f t="shared" si="278"/>
        <v>0</v>
      </c>
      <c r="R747" s="22" t="str">
        <f t="shared" si="266"/>
        <v>-</v>
      </c>
      <c r="S747" s="20">
        <f t="shared" si="278"/>
        <v>0</v>
      </c>
      <c r="T747" s="20">
        <f t="shared" si="278"/>
        <v>0</v>
      </c>
      <c r="U747" s="23" t="str">
        <f t="shared" si="267"/>
        <v>-</v>
      </c>
      <c r="V747" s="79">
        <v>0</v>
      </c>
      <c r="W747" s="80" t="s">
        <v>1226</v>
      </c>
      <c r="X747" s="79">
        <v>0</v>
      </c>
      <c r="Y747" s="80" t="s">
        <v>1226</v>
      </c>
      <c r="Z747" s="79">
        <v>0</v>
      </c>
      <c r="AA747" s="24" t="str">
        <f t="shared" si="268"/>
        <v>-</v>
      </c>
      <c r="AB747" s="63">
        <f t="shared" si="278"/>
        <v>0</v>
      </c>
      <c r="AC747" s="23" t="str">
        <f t="shared" si="269"/>
        <v>-</v>
      </c>
    </row>
    <row r="748" spans="1:29">
      <c r="A748" s="25"/>
      <c r="B748" s="25"/>
      <c r="C748" s="25"/>
      <c r="D748" s="25"/>
      <c r="E748" s="25"/>
      <c r="F748" s="28" t="s">
        <v>899</v>
      </c>
      <c r="G748" s="29">
        <v>132</v>
      </c>
      <c r="H748" s="31"/>
      <c r="I748" s="31"/>
      <c r="J748" s="31">
        <v>0</v>
      </c>
      <c r="K748" s="30">
        <v>618196</v>
      </c>
      <c r="L748" s="22" t="str">
        <f t="shared" si="274"/>
        <v>-</v>
      </c>
      <c r="M748" s="31"/>
      <c r="N748" s="31"/>
      <c r="O748" s="22">
        <f t="shared" si="265"/>
        <v>-100</v>
      </c>
      <c r="P748" s="31"/>
      <c r="Q748" s="31"/>
      <c r="R748" s="22" t="str">
        <f t="shared" si="266"/>
        <v>-</v>
      </c>
      <c r="S748" s="31"/>
      <c r="T748" s="31"/>
      <c r="U748" s="23" t="str">
        <f t="shared" si="267"/>
        <v>-</v>
      </c>
      <c r="V748" s="30">
        <v>0</v>
      </c>
      <c r="W748" s="24" t="s">
        <v>1226</v>
      </c>
      <c r="X748" s="30">
        <v>0</v>
      </c>
      <c r="Y748" s="24" t="s">
        <v>1226</v>
      </c>
      <c r="Z748" s="30">
        <v>0</v>
      </c>
      <c r="AA748" s="24" t="str">
        <f t="shared" si="268"/>
        <v>-</v>
      </c>
      <c r="AB748" s="64">
        <f>Z748*$AB$3*$AB$4</f>
        <v>0</v>
      </c>
      <c r="AC748" s="23" t="str">
        <f t="shared" si="269"/>
        <v>-</v>
      </c>
    </row>
    <row r="749" spans="1:29">
      <c r="A749" s="25"/>
      <c r="B749" s="25"/>
      <c r="C749" s="25"/>
      <c r="D749" s="25"/>
      <c r="E749" s="26" t="s">
        <v>79</v>
      </c>
      <c r="F749" s="28"/>
      <c r="G749" s="32" t="s">
        <v>355</v>
      </c>
      <c r="H749" s="20">
        <f t="shared" ref="H749:AB749" si="279">SUM(H750:H752)</f>
        <v>24329133</v>
      </c>
      <c r="I749" s="20">
        <f t="shared" si="279"/>
        <v>3804637</v>
      </c>
      <c r="J749" s="20">
        <f t="shared" si="279"/>
        <v>0</v>
      </c>
      <c r="K749" s="20">
        <f t="shared" si="279"/>
        <v>3084538</v>
      </c>
      <c r="L749" s="22">
        <f t="shared" si="274"/>
        <v>-18.926877912400059</v>
      </c>
      <c r="M749" s="20">
        <f t="shared" si="279"/>
        <v>0</v>
      </c>
      <c r="N749" s="20">
        <f t="shared" si="279"/>
        <v>6615132</v>
      </c>
      <c r="O749" s="22">
        <f t="shared" si="265"/>
        <v>114.46103111713975</v>
      </c>
      <c r="P749" s="20">
        <f t="shared" si="279"/>
        <v>15002602</v>
      </c>
      <c r="Q749" s="20">
        <f t="shared" si="279"/>
        <v>11863343</v>
      </c>
      <c r="R749" s="22">
        <f t="shared" si="266"/>
        <v>79.3364516384556</v>
      </c>
      <c r="S749" s="20">
        <f t="shared" si="279"/>
        <v>11200000</v>
      </c>
      <c r="T749" s="20">
        <f t="shared" si="279"/>
        <v>1467699</v>
      </c>
      <c r="U749" s="23">
        <f t="shared" si="267"/>
        <v>-5.5915352021769849</v>
      </c>
      <c r="V749" s="79">
        <v>6748339</v>
      </c>
      <c r="W749" s="80">
        <v>-39.746973214285717</v>
      </c>
      <c r="X749" s="79">
        <v>7406644.3282540794</v>
      </c>
      <c r="Y749" s="80">
        <v>9.7550719999999842</v>
      </c>
      <c r="Z749" s="79">
        <v>8112956.3743528295</v>
      </c>
      <c r="AA749" s="24">
        <f t="shared" si="268"/>
        <v>9.5361950000000064</v>
      </c>
      <c r="AB749" s="63">
        <f t="shared" si="279"/>
        <v>8870495.5628516506</v>
      </c>
      <c r="AC749" s="23">
        <f t="shared" si="269"/>
        <v>9.3374000000000024</v>
      </c>
    </row>
    <row r="750" spans="1:29">
      <c r="A750" s="25"/>
      <c r="B750" s="25"/>
      <c r="C750" s="25"/>
      <c r="D750" s="25"/>
      <c r="E750" s="25"/>
      <c r="F750" s="28" t="s">
        <v>900</v>
      </c>
      <c r="G750" s="29">
        <v>131</v>
      </c>
      <c r="H750" s="30">
        <v>24329133</v>
      </c>
      <c r="I750" s="30">
        <v>3804637</v>
      </c>
      <c r="J750" s="31">
        <v>0</v>
      </c>
      <c r="K750" s="30">
        <v>3036471</v>
      </c>
      <c r="L750" s="22">
        <f t="shared" si="274"/>
        <v>-20.190257309698666</v>
      </c>
      <c r="M750" s="31">
        <v>0</v>
      </c>
      <c r="N750" s="30">
        <v>6615132</v>
      </c>
      <c r="O750" s="22">
        <f t="shared" si="265"/>
        <v>117.85592551353199</v>
      </c>
      <c r="P750" s="31">
        <v>0</v>
      </c>
      <c r="Q750" s="30">
        <v>11863343</v>
      </c>
      <c r="R750" s="22">
        <f t="shared" si="266"/>
        <v>79.3364516384556</v>
      </c>
      <c r="S750" s="30">
        <v>100000</v>
      </c>
      <c r="T750" s="30">
        <v>1467699</v>
      </c>
      <c r="U750" s="23">
        <f t="shared" si="267"/>
        <v>-99.157067278590873</v>
      </c>
      <c r="V750" s="94">
        <v>533000</v>
      </c>
      <c r="W750" s="24">
        <v>433</v>
      </c>
      <c r="X750" s="30">
        <v>584994.53376000002</v>
      </c>
      <c r="Y750" s="24">
        <v>9.7550720000000126</v>
      </c>
      <c r="Z750" s="30">
        <v>640780.75323869463</v>
      </c>
      <c r="AA750" s="24">
        <f t="shared" si="268"/>
        <v>9.5361950000000206</v>
      </c>
      <c r="AB750" s="64">
        <f>Z750*$AB$3*$AB$4</f>
        <v>700613.01529160445</v>
      </c>
      <c r="AC750" s="23">
        <f t="shared" si="269"/>
        <v>9.3373999999999882</v>
      </c>
    </row>
    <row r="751" spans="1:29">
      <c r="A751" s="25"/>
      <c r="B751" s="25"/>
      <c r="C751" s="25"/>
      <c r="D751" s="25"/>
      <c r="E751" s="25"/>
      <c r="F751" s="28" t="s">
        <v>900</v>
      </c>
      <c r="G751" s="29">
        <v>132</v>
      </c>
      <c r="H751" s="31"/>
      <c r="I751" s="31"/>
      <c r="J751" s="31"/>
      <c r="K751" s="31"/>
      <c r="L751" s="22" t="str">
        <f t="shared" si="274"/>
        <v>-</v>
      </c>
      <c r="M751" s="31">
        <v>0</v>
      </c>
      <c r="N751" s="31"/>
      <c r="O751" s="22" t="str">
        <f t="shared" si="265"/>
        <v>-</v>
      </c>
      <c r="P751" s="30">
        <v>2968033</v>
      </c>
      <c r="Q751" s="31">
        <v>0</v>
      </c>
      <c r="R751" s="22" t="str">
        <f t="shared" si="266"/>
        <v>-</v>
      </c>
      <c r="S751" s="31"/>
      <c r="T751" s="31"/>
      <c r="U751" s="23" t="str">
        <f t="shared" si="267"/>
        <v>-</v>
      </c>
      <c r="V751" s="30">
        <v>0</v>
      </c>
      <c r="W751" s="24" t="s">
        <v>1226</v>
      </c>
      <c r="X751" s="30">
        <v>0</v>
      </c>
      <c r="Y751" s="24" t="s">
        <v>1226</v>
      </c>
      <c r="Z751" s="30">
        <v>0</v>
      </c>
      <c r="AA751" s="24" t="str">
        <f t="shared" si="268"/>
        <v>-</v>
      </c>
      <c r="AB751" s="64">
        <f>Z751*$AB$3*$AB$4</f>
        <v>0</v>
      </c>
      <c r="AC751" s="23" t="str">
        <f t="shared" si="269"/>
        <v>-</v>
      </c>
    </row>
    <row r="752" spans="1:29">
      <c r="A752" s="25"/>
      <c r="B752" s="25"/>
      <c r="C752" s="25"/>
      <c r="D752" s="25"/>
      <c r="E752" s="25"/>
      <c r="F752" s="28" t="s">
        <v>900</v>
      </c>
      <c r="G752" s="29">
        <v>231</v>
      </c>
      <c r="H752" s="31"/>
      <c r="I752" s="31"/>
      <c r="J752" s="31">
        <v>0</v>
      </c>
      <c r="K752" s="30">
        <v>48067</v>
      </c>
      <c r="L752" s="22" t="str">
        <f t="shared" si="274"/>
        <v>-</v>
      </c>
      <c r="M752" s="31">
        <v>0</v>
      </c>
      <c r="N752" s="31"/>
      <c r="O752" s="22">
        <f t="shared" si="265"/>
        <v>-100</v>
      </c>
      <c r="P752" s="30">
        <v>12034569</v>
      </c>
      <c r="Q752" s="31">
        <v>0</v>
      </c>
      <c r="R752" s="22" t="str">
        <f t="shared" si="266"/>
        <v>-</v>
      </c>
      <c r="S752" s="30">
        <v>11100000</v>
      </c>
      <c r="T752" s="31">
        <v>0</v>
      </c>
      <c r="U752" s="23" t="str">
        <f t="shared" si="267"/>
        <v>-</v>
      </c>
      <c r="V752" s="94">
        <v>6215339</v>
      </c>
      <c r="W752" s="24">
        <v>-44.005954954954952</v>
      </c>
      <c r="X752" s="30">
        <v>6821649.7944940794</v>
      </c>
      <c r="Y752" s="24">
        <v>9.7550719999999842</v>
      </c>
      <c r="Z752" s="30">
        <v>7472175.6211141348</v>
      </c>
      <c r="AA752" s="24">
        <f t="shared" si="268"/>
        <v>9.5361950000000064</v>
      </c>
      <c r="AB752" s="64">
        <f>Z752*$AB$3*$AB$4</f>
        <v>8169882.5475600455</v>
      </c>
      <c r="AC752" s="23">
        <f t="shared" si="269"/>
        <v>9.3373999999999882</v>
      </c>
    </row>
    <row r="753" spans="1:29">
      <c r="A753" s="25"/>
      <c r="B753" s="25"/>
      <c r="C753" s="25"/>
      <c r="D753" s="26" t="s">
        <v>901</v>
      </c>
      <c r="E753" s="26"/>
      <c r="F753" s="28"/>
      <c r="G753" s="32" t="s">
        <v>355</v>
      </c>
      <c r="H753" s="20">
        <f t="shared" ref="H753:AB754" si="280">H754</f>
        <v>0</v>
      </c>
      <c r="I753" s="20">
        <f t="shared" si="280"/>
        <v>0</v>
      </c>
      <c r="J753" s="20">
        <f t="shared" si="280"/>
        <v>0</v>
      </c>
      <c r="K753" s="20">
        <f t="shared" si="280"/>
        <v>0</v>
      </c>
      <c r="L753" s="22" t="str">
        <f t="shared" si="274"/>
        <v>-</v>
      </c>
      <c r="M753" s="20">
        <f t="shared" si="280"/>
        <v>0</v>
      </c>
      <c r="N753" s="20">
        <f t="shared" si="280"/>
        <v>0</v>
      </c>
      <c r="O753" s="22" t="str">
        <f t="shared" si="265"/>
        <v>-</v>
      </c>
      <c r="P753" s="20">
        <f t="shared" si="280"/>
        <v>0</v>
      </c>
      <c r="Q753" s="20">
        <f t="shared" si="280"/>
        <v>0</v>
      </c>
      <c r="R753" s="22" t="str">
        <f t="shared" si="266"/>
        <v>-</v>
      </c>
      <c r="S753" s="20">
        <f t="shared" si="280"/>
        <v>431000</v>
      </c>
      <c r="T753" s="20">
        <f t="shared" si="280"/>
        <v>0</v>
      </c>
      <c r="U753" s="23" t="str">
        <f t="shared" si="267"/>
        <v>-</v>
      </c>
      <c r="V753" s="79">
        <v>0</v>
      </c>
      <c r="W753" s="80">
        <v>-100</v>
      </c>
      <c r="X753" s="79">
        <v>0</v>
      </c>
      <c r="Y753" s="80" t="s">
        <v>1226</v>
      </c>
      <c r="Z753" s="79">
        <v>0</v>
      </c>
      <c r="AA753" s="24" t="str">
        <f t="shared" si="268"/>
        <v>-</v>
      </c>
      <c r="AB753" s="63">
        <f t="shared" si="280"/>
        <v>0</v>
      </c>
      <c r="AC753" s="23" t="str">
        <f t="shared" si="269"/>
        <v>-</v>
      </c>
    </row>
    <row r="754" spans="1:29">
      <c r="A754" s="25"/>
      <c r="B754" s="25"/>
      <c r="C754" s="25"/>
      <c r="D754" s="25"/>
      <c r="E754" s="26" t="s">
        <v>902</v>
      </c>
      <c r="F754" s="28"/>
      <c r="G754" s="32" t="s">
        <v>355</v>
      </c>
      <c r="H754" s="20">
        <f t="shared" si="280"/>
        <v>0</v>
      </c>
      <c r="I754" s="20">
        <f t="shared" si="280"/>
        <v>0</v>
      </c>
      <c r="J754" s="20">
        <f t="shared" si="280"/>
        <v>0</v>
      </c>
      <c r="K754" s="20">
        <f t="shared" si="280"/>
        <v>0</v>
      </c>
      <c r="L754" s="22" t="str">
        <f t="shared" si="274"/>
        <v>-</v>
      </c>
      <c r="M754" s="20">
        <f t="shared" si="280"/>
        <v>0</v>
      </c>
      <c r="N754" s="20">
        <f t="shared" si="280"/>
        <v>0</v>
      </c>
      <c r="O754" s="22" t="str">
        <f t="shared" si="265"/>
        <v>-</v>
      </c>
      <c r="P754" s="20">
        <f t="shared" si="280"/>
        <v>0</v>
      </c>
      <c r="Q754" s="20">
        <f t="shared" si="280"/>
        <v>0</v>
      </c>
      <c r="R754" s="22" t="str">
        <f t="shared" si="266"/>
        <v>-</v>
      </c>
      <c r="S754" s="20">
        <f t="shared" si="280"/>
        <v>431000</v>
      </c>
      <c r="T754" s="20">
        <f t="shared" si="280"/>
        <v>0</v>
      </c>
      <c r="U754" s="23" t="str">
        <f t="shared" si="267"/>
        <v>-</v>
      </c>
      <c r="V754" s="79">
        <v>0</v>
      </c>
      <c r="W754" s="80">
        <v>-100</v>
      </c>
      <c r="X754" s="79">
        <v>0</v>
      </c>
      <c r="Y754" s="80" t="s">
        <v>1226</v>
      </c>
      <c r="Z754" s="79">
        <v>0</v>
      </c>
      <c r="AA754" s="24" t="str">
        <f t="shared" si="268"/>
        <v>-</v>
      </c>
      <c r="AB754" s="63">
        <f t="shared" si="280"/>
        <v>0</v>
      </c>
      <c r="AC754" s="23" t="str">
        <f t="shared" si="269"/>
        <v>-</v>
      </c>
    </row>
    <row r="755" spans="1:29">
      <c r="A755" s="25"/>
      <c r="B755" s="25"/>
      <c r="C755" s="25"/>
      <c r="D755" s="25"/>
      <c r="E755" s="25"/>
      <c r="F755" s="28" t="s">
        <v>903</v>
      </c>
      <c r="G755" s="29">
        <v>232</v>
      </c>
      <c r="H755" s="31"/>
      <c r="I755" s="31"/>
      <c r="J755" s="31"/>
      <c r="K755" s="31"/>
      <c r="L755" s="22" t="str">
        <f t="shared" si="274"/>
        <v>-</v>
      </c>
      <c r="M755" s="31">
        <v>0</v>
      </c>
      <c r="N755" s="31"/>
      <c r="O755" s="22" t="str">
        <f t="shared" si="265"/>
        <v>-</v>
      </c>
      <c r="P755" s="31"/>
      <c r="Q755" s="31"/>
      <c r="R755" s="22" t="str">
        <f t="shared" si="266"/>
        <v>-</v>
      </c>
      <c r="S755" s="30">
        <v>431000</v>
      </c>
      <c r="T755" s="31">
        <v>0</v>
      </c>
      <c r="U755" s="23" t="str">
        <f t="shared" si="267"/>
        <v>-</v>
      </c>
      <c r="V755" s="94">
        <v>0</v>
      </c>
      <c r="W755" s="24">
        <v>-100</v>
      </c>
      <c r="X755" s="30">
        <v>0</v>
      </c>
      <c r="Y755" s="24" t="s">
        <v>1226</v>
      </c>
      <c r="Z755" s="30">
        <v>0</v>
      </c>
      <c r="AA755" s="24" t="str">
        <f t="shared" si="268"/>
        <v>-</v>
      </c>
      <c r="AB755" s="64">
        <f>Z755*$AB$3*$AB$4</f>
        <v>0</v>
      </c>
      <c r="AC755" s="23" t="str">
        <f t="shared" si="269"/>
        <v>-</v>
      </c>
    </row>
    <row r="756" spans="1:29" ht="20.100000000000001" customHeight="1">
      <c r="A756" s="25"/>
      <c r="B756" s="26" t="s">
        <v>89</v>
      </c>
      <c r="C756" s="26"/>
      <c r="D756" s="26"/>
      <c r="E756" s="26"/>
      <c r="F756" s="28"/>
      <c r="G756" s="32" t="s">
        <v>355</v>
      </c>
      <c r="H756" s="20">
        <f t="shared" ref="H756:AB756" si="281">H757+H937+H975+H1024</f>
        <v>468868520</v>
      </c>
      <c r="I756" s="20">
        <f t="shared" si="281"/>
        <v>497434756</v>
      </c>
      <c r="J756" s="20">
        <f t="shared" si="281"/>
        <v>572196756</v>
      </c>
      <c r="K756" s="20">
        <f t="shared" si="281"/>
        <v>622617737</v>
      </c>
      <c r="L756" s="22">
        <f t="shared" si="274"/>
        <v>25.165708565808373</v>
      </c>
      <c r="M756" s="20">
        <f t="shared" si="281"/>
        <v>741540148</v>
      </c>
      <c r="N756" s="20">
        <f t="shared" si="281"/>
        <v>673260878</v>
      </c>
      <c r="O756" s="22">
        <f t="shared" si="265"/>
        <v>8.1339059250090031</v>
      </c>
      <c r="P756" s="20">
        <f t="shared" si="281"/>
        <v>750183436</v>
      </c>
      <c r="Q756" s="20">
        <f t="shared" si="281"/>
        <v>671106077</v>
      </c>
      <c r="R756" s="22">
        <f t="shared" si="266"/>
        <v>-0.32005439056567297</v>
      </c>
      <c r="S756" s="20">
        <f t="shared" si="281"/>
        <v>807485884</v>
      </c>
      <c r="T756" s="20">
        <f t="shared" si="281"/>
        <v>221938050</v>
      </c>
      <c r="U756" s="23">
        <f t="shared" si="267"/>
        <v>20.321646856432807</v>
      </c>
      <c r="V756" s="79">
        <v>1281800141.1517639</v>
      </c>
      <c r="W756" s="80">
        <v>58.739634531092776</v>
      </c>
      <c r="X756" s="79">
        <v>913599511.0615375</v>
      </c>
      <c r="Y756" s="80">
        <v>-28.725276138554563</v>
      </c>
      <c r="Z756" s="79">
        <v>1000493584.3664157</v>
      </c>
      <c r="AA756" s="24">
        <f t="shared" si="268"/>
        <v>9.5111777373778921</v>
      </c>
      <c r="AB756" s="63">
        <f t="shared" si="281"/>
        <v>1093913672.3130455</v>
      </c>
      <c r="AC756" s="23">
        <f t="shared" si="269"/>
        <v>9.3374000000000024</v>
      </c>
    </row>
    <row r="757" spans="1:29">
      <c r="A757" s="25"/>
      <c r="B757" s="25"/>
      <c r="C757" s="26" t="s">
        <v>47</v>
      </c>
      <c r="D757" s="26"/>
      <c r="E757" s="26"/>
      <c r="F757" s="28"/>
      <c r="G757" s="32" t="s">
        <v>355</v>
      </c>
      <c r="H757" s="20">
        <f t="shared" ref="H757:AB757" si="282">H758+H798+H835+H858+H877</f>
        <v>191174725</v>
      </c>
      <c r="I757" s="20">
        <f t="shared" si="282"/>
        <v>181663508</v>
      </c>
      <c r="J757" s="20">
        <f t="shared" si="282"/>
        <v>196061897</v>
      </c>
      <c r="K757" s="20">
        <f t="shared" si="282"/>
        <v>183054644</v>
      </c>
      <c r="L757" s="22">
        <f t="shared" si="274"/>
        <v>0.76577625045091224</v>
      </c>
      <c r="M757" s="20">
        <f t="shared" si="282"/>
        <v>200762446</v>
      </c>
      <c r="N757" s="20">
        <f t="shared" si="282"/>
        <v>226203308</v>
      </c>
      <c r="O757" s="22">
        <f t="shared" si="265"/>
        <v>23.571466452388947</v>
      </c>
      <c r="P757" s="20">
        <f t="shared" si="282"/>
        <v>262947023</v>
      </c>
      <c r="Q757" s="20">
        <f t="shared" si="282"/>
        <v>254221408</v>
      </c>
      <c r="R757" s="22">
        <f t="shared" si="266"/>
        <v>12.386246800599395</v>
      </c>
      <c r="S757" s="20">
        <f t="shared" si="282"/>
        <v>265076480</v>
      </c>
      <c r="T757" s="20">
        <f t="shared" si="282"/>
        <v>73533978</v>
      </c>
      <c r="U757" s="23">
        <f t="shared" si="267"/>
        <v>4.2699283610293008</v>
      </c>
      <c r="V757" s="79">
        <v>266248613</v>
      </c>
      <c r="W757" s="80">
        <v>0.44218672286579874</v>
      </c>
      <c r="X757" s="79">
        <v>294472049.54498625</v>
      </c>
      <c r="Y757" s="80">
        <v>10.600406975636048</v>
      </c>
      <c r="Z757" s="79">
        <v>323725993.6264776</v>
      </c>
      <c r="AA757" s="24">
        <f t="shared" si="268"/>
        <v>9.9343703847934393</v>
      </c>
      <c r="AB757" s="63">
        <f t="shared" si="282"/>
        <v>353953584.55535644</v>
      </c>
      <c r="AC757" s="23">
        <f t="shared" si="269"/>
        <v>9.3374000000000308</v>
      </c>
    </row>
    <row r="758" spans="1:29">
      <c r="A758" s="25"/>
      <c r="B758" s="25"/>
      <c r="C758" s="25"/>
      <c r="D758" s="26" t="s">
        <v>387</v>
      </c>
      <c r="E758" s="26"/>
      <c r="F758" s="28"/>
      <c r="G758" s="32" t="s">
        <v>355</v>
      </c>
      <c r="H758" s="20">
        <f t="shared" ref="H758:AB758" si="283">H759+H762+H768+H771+H774+H777+H780+H783+H786+H789+H792+H795</f>
        <v>39117555</v>
      </c>
      <c r="I758" s="20">
        <f t="shared" si="283"/>
        <v>38219256</v>
      </c>
      <c r="J758" s="20">
        <f t="shared" si="283"/>
        <v>38258911</v>
      </c>
      <c r="K758" s="20">
        <f t="shared" si="283"/>
        <v>48259191</v>
      </c>
      <c r="L758" s="22">
        <f t="shared" si="274"/>
        <v>26.26931042299725</v>
      </c>
      <c r="M758" s="20">
        <f t="shared" si="283"/>
        <v>48819319</v>
      </c>
      <c r="N758" s="20">
        <f t="shared" si="283"/>
        <v>48356550</v>
      </c>
      <c r="O758" s="22">
        <f t="shared" si="265"/>
        <v>0.2017418816656118</v>
      </c>
      <c r="P758" s="20">
        <f t="shared" si="283"/>
        <v>66230605</v>
      </c>
      <c r="Q758" s="20">
        <f t="shared" si="283"/>
        <v>56511867</v>
      </c>
      <c r="R758" s="22">
        <f t="shared" si="266"/>
        <v>16.864968654711717</v>
      </c>
      <c r="S758" s="20">
        <f t="shared" si="283"/>
        <v>64482866</v>
      </c>
      <c r="T758" s="20">
        <f t="shared" si="283"/>
        <v>11846901</v>
      </c>
      <c r="U758" s="23">
        <f t="shared" si="267"/>
        <v>14.105000282507035</v>
      </c>
      <c r="V758" s="79">
        <v>67212010</v>
      </c>
      <c r="W758" s="80">
        <v>4.2323553050511009</v>
      </c>
      <c r="X758" s="79">
        <v>74379630.497726083</v>
      </c>
      <c r="Y758" s="80">
        <v>10.664196023487577</v>
      </c>
      <c r="Z758" s="79">
        <v>81549709.740419775</v>
      </c>
      <c r="AA758" s="24">
        <f t="shared" si="268"/>
        <v>9.6398425142927948</v>
      </c>
      <c r="AB758" s="63">
        <f t="shared" si="283"/>
        <v>89164332.337721735</v>
      </c>
      <c r="AC758" s="23">
        <f t="shared" si="269"/>
        <v>9.3374000000000024</v>
      </c>
    </row>
    <row r="759" spans="1:29">
      <c r="A759" s="25"/>
      <c r="B759" s="25"/>
      <c r="C759" s="25"/>
      <c r="D759" s="25"/>
      <c r="E759" s="26" t="s">
        <v>90</v>
      </c>
      <c r="F759" s="28"/>
      <c r="G759" s="32" t="s">
        <v>355</v>
      </c>
      <c r="H759" s="20">
        <f t="shared" ref="H759:AB759" si="284">H760+H761</f>
        <v>1116819</v>
      </c>
      <c r="I759" s="20">
        <f t="shared" si="284"/>
        <v>1113760</v>
      </c>
      <c r="J759" s="20">
        <f t="shared" si="284"/>
        <v>1171762</v>
      </c>
      <c r="K759" s="20">
        <f t="shared" si="284"/>
        <v>1143551</v>
      </c>
      <c r="L759" s="22">
        <f t="shared" si="274"/>
        <v>2.6748132452233904</v>
      </c>
      <c r="M759" s="20">
        <f t="shared" si="284"/>
        <v>1332528</v>
      </c>
      <c r="N759" s="20">
        <f t="shared" si="284"/>
        <v>1357346</v>
      </c>
      <c r="O759" s="22">
        <f t="shared" si="265"/>
        <v>18.69571186593339</v>
      </c>
      <c r="P759" s="20">
        <f t="shared" si="284"/>
        <v>1568218</v>
      </c>
      <c r="Q759" s="20">
        <f t="shared" si="284"/>
        <v>1525725</v>
      </c>
      <c r="R759" s="22">
        <f t="shared" si="266"/>
        <v>12.405016849056906</v>
      </c>
      <c r="S759" s="20">
        <f t="shared" si="284"/>
        <v>2017974</v>
      </c>
      <c r="T759" s="20">
        <f t="shared" si="284"/>
        <v>365940</v>
      </c>
      <c r="U759" s="23">
        <f t="shared" si="267"/>
        <v>32.26328466794476</v>
      </c>
      <c r="V759" s="79">
        <v>1809050</v>
      </c>
      <c r="W759" s="80">
        <v>-10.353156185362153</v>
      </c>
      <c r="X759" s="79">
        <v>2002022</v>
      </c>
      <c r="Y759" s="80">
        <v>10.667035184212708</v>
      </c>
      <c r="Z759" s="79">
        <v>2195007</v>
      </c>
      <c r="AA759" s="24">
        <f t="shared" si="268"/>
        <v>9.6395044609899401</v>
      </c>
      <c r="AB759" s="63">
        <f t="shared" si="284"/>
        <v>2399963.5836180001</v>
      </c>
      <c r="AC759" s="23">
        <f t="shared" si="269"/>
        <v>9.3374000000000024</v>
      </c>
    </row>
    <row r="760" spans="1:29">
      <c r="A760" s="25"/>
      <c r="B760" s="25"/>
      <c r="C760" s="25"/>
      <c r="D760" s="25"/>
      <c r="E760" s="25"/>
      <c r="F760" s="28" t="s">
        <v>904</v>
      </c>
      <c r="G760" s="29">
        <v>100</v>
      </c>
      <c r="H760" s="30">
        <v>372639</v>
      </c>
      <c r="I760" s="30">
        <v>422731</v>
      </c>
      <c r="J760" s="30">
        <v>459758</v>
      </c>
      <c r="K760" s="30">
        <v>481345</v>
      </c>
      <c r="L760" s="22">
        <f t="shared" si="274"/>
        <v>13.86555516392221</v>
      </c>
      <c r="M760" s="30">
        <v>526955</v>
      </c>
      <c r="N760" s="30">
        <v>418832</v>
      </c>
      <c r="O760" s="22">
        <f t="shared" si="265"/>
        <v>-12.987150588455265</v>
      </c>
      <c r="P760" s="30">
        <v>660096</v>
      </c>
      <c r="Q760" s="30">
        <v>460842</v>
      </c>
      <c r="R760" s="22">
        <f t="shared" si="266"/>
        <v>10.030274668602203</v>
      </c>
      <c r="S760" s="30">
        <v>579715</v>
      </c>
      <c r="T760" s="30">
        <v>112621</v>
      </c>
      <c r="U760" s="23">
        <f t="shared" si="267"/>
        <v>25.794740930731137</v>
      </c>
      <c r="V760" s="89">
        <v>546420</v>
      </c>
      <c r="W760" s="90">
        <v>-5.7433393995325304</v>
      </c>
      <c r="X760" s="89">
        <v>604707</v>
      </c>
      <c r="Y760" s="90">
        <v>10.667069287361358</v>
      </c>
      <c r="Z760" s="89">
        <v>662998</v>
      </c>
      <c r="AA760" s="24">
        <f t="shared" si="268"/>
        <v>9.6395444405306989</v>
      </c>
      <c r="AB760" s="67">
        <f>Z760*$AB$3*$AB$4</f>
        <v>724904.77525199996</v>
      </c>
      <c r="AC760" s="23">
        <f t="shared" si="269"/>
        <v>9.3373999999999882</v>
      </c>
    </row>
    <row r="761" spans="1:29">
      <c r="A761" s="25"/>
      <c r="B761" s="25"/>
      <c r="C761" s="25"/>
      <c r="D761" s="25"/>
      <c r="E761" s="25"/>
      <c r="F761" s="28" t="s">
        <v>905</v>
      </c>
      <c r="G761" s="29">
        <v>100</v>
      </c>
      <c r="H761" s="30">
        <v>744180</v>
      </c>
      <c r="I761" s="30">
        <v>691029</v>
      </c>
      <c r="J761" s="30">
        <v>712004</v>
      </c>
      <c r="K761" s="30">
        <v>662206</v>
      </c>
      <c r="L761" s="22">
        <f t="shared" si="274"/>
        <v>-4.1710261074426711</v>
      </c>
      <c r="M761" s="30">
        <v>805573</v>
      </c>
      <c r="N761" s="30">
        <v>938514</v>
      </c>
      <c r="O761" s="22">
        <f t="shared" si="265"/>
        <v>41.725384548010737</v>
      </c>
      <c r="P761" s="30">
        <v>908122</v>
      </c>
      <c r="Q761" s="30">
        <v>1064883</v>
      </c>
      <c r="R761" s="22">
        <f t="shared" si="266"/>
        <v>13.464796476131411</v>
      </c>
      <c r="S761" s="30">
        <v>1438259</v>
      </c>
      <c r="T761" s="30">
        <v>253319</v>
      </c>
      <c r="U761" s="23">
        <f t="shared" si="267"/>
        <v>35.062631293766543</v>
      </c>
      <c r="V761" s="89">
        <v>1262630</v>
      </c>
      <c r="W761" s="90">
        <v>-12.211222039980285</v>
      </c>
      <c r="X761" s="89">
        <v>1397315</v>
      </c>
      <c r="Y761" s="90">
        <v>10.66702042561954</v>
      </c>
      <c r="Z761" s="89">
        <v>1532009</v>
      </c>
      <c r="AA761" s="24">
        <f t="shared" si="268"/>
        <v>9.639487159301936</v>
      </c>
      <c r="AB761" s="64">
        <f>Z761*$AB$3*$AB$4</f>
        <v>1675058.808366</v>
      </c>
      <c r="AC761" s="23">
        <f t="shared" si="269"/>
        <v>9.3374000000000024</v>
      </c>
    </row>
    <row r="762" spans="1:29">
      <c r="A762" s="25"/>
      <c r="B762" s="25"/>
      <c r="C762" s="25"/>
      <c r="D762" s="25"/>
      <c r="E762" s="26" t="s">
        <v>91</v>
      </c>
      <c r="F762" s="28"/>
      <c r="G762" s="32" t="s">
        <v>355</v>
      </c>
      <c r="H762" s="20">
        <f t="shared" ref="H762:AB762" si="285">SUM(H763:H767)</f>
        <v>4182940</v>
      </c>
      <c r="I762" s="20">
        <f t="shared" si="285"/>
        <v>4939706</v>
      </c>
      <c r="J762" s="20">
        <f t="shared" si="285"/>
        <v>4388727</v>
      </c>
      <c r="K762" s="20">
        <f t="shared" si="285"/>
        <v>4434964</v>
      </c>
      <c r="L762" s="22">
        <f t="shared" si="274"/>
        <v>-10.218057511924798</v>
      </c>
      <c r="M762" s="20">
        <f t="shared" si="285"/>
        <v>5193205</v>
      </c>
      <c r="N762" s="20">
        <f t="shared" si="285"/>
        <v>5195298</v>
      </c>
      <c r="O762" s="22">
        <f t="shared" si="265"/>
        <v>17.144085047815508</v>
      </c>
      <c r="P762" s="20">
        <f t="shared" si="285"/>
        <v>6131919</v>
      </c>
      <c r="Q762" s="20">
        <f t="shared" si="285"/>
        <v>7532374</v>
      </c>
      <c r="R762" s="22">
        <f t="shared" si="266"/>
        <v>44.984445550572843</v>
      </c>
      <c r="S762" s="20">
        <f t="shared" si="285"/>
        <v>12246284</v>
      </c>
      <c r="T762" s="20">
        <f t="shared" si="285"/>
        <v>1866130</v>
      </c>
      <c r="U762" s="23">
        <f t="shared" si="267"/>
        <v>62.581996061268342</v>
      </c>
      <c r="V762" s="79">
        <v>9137068</v>
      </c>
      <c r="W762" s="80">
        <v>-25.389056794697879</v>
      </c>
      <c r="X762" s="79">
        <v>10109841.497726079</v>
      </c>
      <c r="Y762" s="80">
        <v>10.646451331281327</v>
      </c>
      <c r="Z762" s="79">
        <v>11084639.740419777</v>
      </c>
      <c r="AA762" s="24">
        <f t="shared" si="268"/>
        <v>9.6420724589297606</v>
      </c>
      <c r="AB762" s="63">
        <f t="shared" si="285"/>
        <v>12119656.891541734</v>
      </c>
      <c r="AC762" s="23">
        <f t="shared" si="269"/>
        <v>9.3374000000000024</v>
      </c>
    </row>
    <row r="763" spans="1:29">
      <c r="A763" s="25"/>
      <c r="B763" s="25"/>
      <c r="C763" s="25"/>
      <c r="D763" s="25"/>
      <c r="E763" s="25"/>
      <c r="F763" s="28" t="s">
        <v>906</v>
      </c>
      <c r="G763" s="29">
        <v>100</v>
      </c>
      <c r="H763" s="31">
        <v>0</v>
      </c>
      <c r="I763" s="31">
        <v>32</v>
      </c>
      <c r="J763" s="31">
        <v>34</v>
      </c>
      <c r="K763" s="31">
        <v>0</v>
      </c>
      <c r="L763" s="22">
        <f t="shared" si="274"/>
        <v>-100</v>
      </c>
      <c r="M763" s="31">
        <v>29</v>
      </c>
      <c r="N763" s="31">
        <v>0</v>
      </c>
      <c r="O763" s="22" t="str">
        <f t="shared" si="265"/>
        <v>-</v>
      </c>
      <c r="P763" s="31"/>
      <c r="Q763" s="31"/>
      <c r="R763" s="22" t="str">
        <f t="shared" si="266"/>
        <v>-</v>
      </c>
      <c r="S763" s="31"/>
      <c r="T763" s="31"/>
      <c r="U763" s="23" t="str">
        <f t="shared" si="267"/>
        <v>-</v>
      </c>
      <c r="V763" s="89">
        <v>0</v>
      </c>
      <c r="W763" s="90"/>
      <c r="X763" s="89">
        <v>0</v>
      </c>
      <c r="Y763" s="90"/>
      <c r="Z763" s="89">
        <v>0</v>
      </c>
      <c r="AA763" s="24" t="str">
        <f t="shared" si="268"/>
        <v>-</v>
      </c>
      <c r="AB763" s="64">
        <f>Z763*$AB$3*$AB$4</f>
        <v>0</v>
      </c>
      <c r="AC763" s="23" t="str">
        <f t="shared" si="269"/>
        <v>-</v>
      </c>
    </row>
    <row r="764" spans="1:29">
      <c r="A764" s="25"/>
      <c r="B764" s="25"/>
      <c r="C764" s="25"/>
      <c r="D764" s="25"/>
      <c r="E764" s="25"/>
      <c r="F764" s="28" t="s">
        <v>907</v>
      </c>
      <c r="G764" s="29">
        <v>100</v>
      </c>
      <c r="H764" s="30">
        <v>2842493</v>
      </c>
      <c r="I764" s="30">
        <v>3239188</v>
      </c>
      <c r="J764" s="30">
        <v>3208210</v>
      </c>
      <c r="K764" s="30">
        <v>2836463</v>
      </c>
      <c r="L764" s="22">
        <f t="shared" si="274"/>
        <v>-12.432899850209381</v>
      </c>
      <c r="M764" s="30">
        <v>3542630</v>
      </c>
      <c r="N764" s="30">
        <v>2966057</v>
      </c>
      <c r="O764" s="22">
        <f t="shared" si="265"/>
        <v>4.5688591742603251</v>
      </c>
      <c r="P764" s="30">
        <v>3974916</v>
      </c>
      <c r="Q764" s="30">
        <v>3634365</v>
      </c>
      <c r="R764" s="22">
        <f t="shared" si="266"/>
        <v>22.53186638018083</v>
      </c>
      <c r="S764" s="30">
        <v>5307057</v>
      </c>
      <c r="T764" s="30">
        <v>868272</v>
      </c>
      <c r="U764" s="23">
        <f t="shared" si="267"/>
        <v>46.024326120243842</v>
      </c>
      <c r="V764" s="89">
        <v>4432276</v>
      </c>
      <c r="W764" s="90"/>
      <c r="X764" s="89">
        <v>4905067</v>
      </c>
      <c r="Y764" s="90"/>
      <c r="Z764" s="89">
        <v>5377890</v>
      </c>
      <c r="AA764" s="24">
        <f t="shared" si="268"/>
        <v>9.6394809693731105</v>
      </c>
      <c r="AB764" s="64">
        <f>Z764*$AB$3*$AB$4</f>
        <v>5880045.1008599997</v>
      </c>
      <c r="AC764" s="23">
        <f t="shared" si="269"/>
        <v>9.3373999999999882</v>
      </c>
    </row>
    <row r="765" spans="1:29">
      <c r="A765" s="25"/>
      <c r="B765" s="25"/>
      <c r="C765" s="25"/>
      <c r="D765" s="25"/>
      <c r="E765" s="25"/>
      <c r="F765" s="28" t="s">
        <v>907</v>
      </c>
      <c r="G765" s="29">
        <v>220</v>
      </c>
      <c r="H765" s="31">
        <v>0</v>
      </c>
      <c r="I765" s="30">
        <v>53284</v>
      </c>
      <c r="J765" s="31">
        <v>0</v>
      </c>
      <c r="K765" s="30">
        <v>62064</v>
      </c>
      <c r="L765" s="22">
        <f t="shared" si="274"/>
        <v>16.477741911267913</v>
      </c>
      <c r="M765" s="30">
        <v>30000</v>
      </c>
      <c r="N765" s="30">
        <v>130155</v>
      </c>
      <c r="O765" s="22">
        <f t="shared" si="265"/>
        <v>109.71094354215003</v>
      </c>
      <c r="P765" s="30">
        <v>50000</v>
      </c>
      <c r="Q765" s="30">
        <v>103747</v>
      </c>
      <c r="R765" s="22">
        <f t="shared" si="266"/>
        <v>-20.289654642541592</v>
      </c>
      <c r="S765" s="31">
        <v>0</v>
      </c>
      <c r="T765" s="30">
        <v>16265</v>
      </c>
      <c r="U765" s="23">
        <f t="shared" si="267"/>
        <v>-100</v>
      </c>
      <c r="V765" s="94">
        <v>205939</v>
      </c>
      <c r="W765" s="90"/>
      <c r="X765" s="30">
        <v>226028.49772608001</v>
      </c>
      <c r="Y765" s="30">
        <v>0</v>
      </c>
      <c r="Z765" s="30">
        <v>248077.74041977749</v>
      </c>
      <c r="AA765" s="24">
        <f t="shared" si="268"/>
        <v>9.7550720000000126</v>
      </c>
      <c r="AB765" s="64">
        <f>Z765*$AB$3*$AB$4</f>
        <v>271241.75135373377</v>
      </c>
      <c r="AC765" s="23">
        <f t="shared" si="269"/>
        <v>9.3373999999999882</v>
      </c>
    </row>
    <row r="766" spans="1:29">
      <c r="A766" s="25"/>
      <c r="B766" s="25"/>
      <c r="C766" s="25"/>
      <c r="D766" s="25"/>
      <c r="E766" s="25"/>
      <c r="F766" s="28" t="s">
        <v>908</v>
      </c>
      <c r="G766" s="29">
        <v>100</v>
      </c>
      <c r="H766" s="30">
        <v>1083804</v>
      </c>
      <c r="I766" s="30">
        <v>1340961</v>
      </c>
      <c r="J766" s="30">
        <v>1133573</v>
      </c>
      <c r="K766" s="30">
        <v>1446646</v>
      </c>
      <c r="L766" s="22">
        <f t="shared" si="274"/>
        <v>7.8812881209819068</v>
      </c>
      <c r="M766" s="30">
        <v>1302092</v>
      </c>
      <c r="N766" s="30">
        <v>1879661</v>
      </c>
      <c r="O766" s="22">
        <f t="shared" si="265"/>
        <v>29.932340047254144</v>
      </c>
      <c r="P766" s="30">
        <v>1983868</v>
      </c>
      <c r="Q766" s="30">
        <v>3692617</v>
      </c>
      <c r="R766" s="22">
        <f t="shared" si="266"/>
        <v>96.451221789460959</v>
      </c>
      <c r="S766" s="30">
        <v>6846792</v>
      </c>
      <c r="T766" s="30">
        <v>945355</v>
      </c>
      <c r="U766" s="23">
        <f t="shared" si="267"/>
        <v>85.418417344663681</v>
      </c>
      <c r="V766" s="89">
        <v>4378332</v>
      </c>
      <c r="W766" s="90"/>
      <c r="X766" s="89">
        <v>4845369</v>
      </c>
      <c r="Y766" s="90"/>
      <c r="Z766" s="89">
        <v>5312438</v>
      </c>
      <c r="AA766" s="24">
        <f t="shared" si="268"/>
        <v>9.6394928848556134</v>
      </c>
      <c r="AB766" s="64">
        <f>Z766*$AB$3*$AB$4</f>
        <v>5808481.5858119996</v>
      </c>
      <c r="AC766" s="23">
        <f t="shared" si="269"/>
        <v>9.3373999999999882</v>
      </c>
    </row>
    <row r="767" spans="1:29">
      <c r="A767" s="25"/>
      <c r="B767" s="25"/>
      <c r="C767" s="25"/>
      <c r="D767" s="25"/>
      <c r="E767" s="25"/>
      <c r="F767" s="28" t="s">
        <v>909</v>
      </c>
      <c r="G767" s="29">
        <v>100</v>
      </c>
      <c r="H767" s="30">
        <v>256643</v>
      </c>
      <c r="I767" s="30">
        <v>306241</v>
      </c>
      <c r="J767" s="30">
        <v>46910</v>
      </c>
      <c r="K767" s="30">
        <v>89791</v>
      </c>
      <c r="L767" s="22">
        <f t="shared" si="274"/>
        <v>-70.679628136010521</v>
      </c>
      <c r="M767" s="30">
        <v>318454</v>
      </c>
      <c r="N767" s="30">
        <v>219425</v>
      </c>
      <c r="O767" s="22">
        <f t="shared" si="265"/>
        <v>144.37304406900472</v>
      </c>
      <c r="P767" s="30">
        <v>123135</v>
      </c>
      <c r="Q767" s="30">
        <v>101645</v>
      </c>
      <c r="R767" s="22">
        <f t="shared" si="266"/>
        <v>-53.676654893471579</v>
      </c>
      <c r="S767" s="30">
        <v>92435</v>
      </c>
      <c r="T767" s="30">
        <v>36238</v>
      </c>
      <c r="U767" s="23">
        <f t="shared" si="267"/>
        <v>-9.0609474150228664</v>
      </c>
      <c r="V767" s="89">
        <v>120521</v>
      </c>
      <c r="W767" s="90"/>
      <c r="X767" s="89">
        <v>133377</v>
      </c>
      <c r="Y767" s="90"/>
      <c r="Z767" s="89">
        <v>146234</v>
      </c>
      <c r="AA767" s="24">
        <f t="shared" si="268"/>
        <v>9.6395930332815851</v>
      </c>
      <c r="AB767" s="64">
        <f>Z767*$AB$3*$AB$4</f>
        <v>159888.45351600001</v>
      </c>
      <c r="AC767" s="23">
        <f t="shared" si="269"/>
        <v>9.3374000000000024</v>
      </c>
    </row>
    <row r="768" spans="1:29">
      <c r="A768" s="25"/>
      <c r="B768" s="25"/>
      <c r="C768" s="25"/>
      <c r="D768" s="25"/>
      <c r="E768" s="26" t="s">
        <v>92</v>
      </c>
      <c r="F768" s="28"/>
      <c r="G768" s="32" t="s">
        <v>355</v>
      </c>
      <c r="H768" s="20">
        <f t="shared" ref="H768:AB768" si="286">H769+H770</f>
        <v>6655961</v>
      </c>
      <c r="I768" s="20">
        <f t="shared" si="286"/>
        <v>6713062</v>
      </c>
      <c r="J768" s="20">
        <f t="shared" si="286"/>
        <v>6595423</v>
      </c>
      <c r="K768" s="20">
        <f t="shared" si="286"/>
        <v>7569956</v>
      </c>
      <c r="L768" s="22">
        <f t="shared" si="274"/>
        <v>12.764577475971464</v>
      </c>
      <c r="M768" s="20">
        <f t="shared" si="286"/>
        <v>8186283</v>
      </c>
      <c r="N768" s="20">
        <f t="shared" si="286"/>
        <v>6589064</v>
      </c>
      <c r="O768" s="22">
        <f t="shared" si="265"/>
        <v>-12.957697508413517</v>
      </c>
      <c r="P768" s="20">
        <f t="shared" si="286"/>
        <v>10381118</v>
      </c>
      <c r="Q768" s="20">
        <f t="shared" si="286"/>
        <v>6835221</v>
      </c>
      <c r="R768" s="22">
        <f t="shared" si="266"/>
        <v>3.7358416916272148</v>
      </c>
      <c r="S768" s="20">
        <f t="shared" si="286"/>
        <v>6142400</v>
      </c>
      <c r="T768" s="20">
        <f t="shared" si="286"/>
        <v>1142972</v>
      </c>
      <c r="U768" s="23">
        <f t="shared" si="267"/>
        <v>-10.13604388212174</v>
      </c>
      <c r="V768" s="79">
        <v>8104519</v>
      </c>
      <c r="W768" s="80">
        <v>31.943849309716086</v>
      </c>
      <c r="X768" s="79">
        <v>8969028</v>
      </c>
      <c r="Y768" s="80">
        <v>10.666999485102082</v>
      </c>
      <c r="Z768" s="79">
        <v>9833596</v>
      </c>
      <c r="AA768" s="24">
        <f t="shared" si="268"/>
        <v>9.6394837879868476</v>
      </c>
      <c r="AB768" s="63">
        <f t="shared" si="286"/>
        <v>10751798.192903999</v>
      </c>
      <c r="AC768" s="23">
        <f t="shared" si="269"/>
        <v>9.3373999999999882</v>
      </c>
    </row>
    <row r="769" spans="1:29">
      <c r="A769" s="25"/>
      <c r="B769" s="25"/>
      <c r="C769" s="25"/>
      <c r="D769" s="25"/>
      <c r="E769" s="25"/>
      <c r="F769" s="28" t="s">
        <v>910</v>
      </c>
      <c r="G769" s="29">
        <v>100</v>
      </c>
      <c r="H769" s="30">
        <v>4607772</v>
      </c>
      <c r="I769" s="30">
        <v>4450141</v>
      </c>
      <c r="J769" s="30">
        <v>4390787</v>
      </c>
      <c r="K769" s="30">
        <v>4827228</v>
      </c>
      <c r="L769" s="22">
        <f t="shared" si="274"/>
        <v>8.4735966792962358</v>
      </c>
      <c r="M769" s="30">
        <v>5291742</v>
      </c>
      <c r="N769" s="30">
        <v>4485331</v>
      </c>
      <c r="O769" s="22">
        <f t="shared" si="265"/>
        <v>-7.0826776775408149</v>
      </c>
      <c r="P769" s="30">
        <v>6619856</v>
      </c>
      <c r="Q769" s="30">
        <v>5050681</v>
      </c>
      <c r="R769" s="22">
        <f t="shared" si="266"/>
        <v>12.604420944630391</v>
      </c>
      <c r="S769" s="30">
        <v>4382802</v>
      </c>
      <c r="T769" s="30">
        <v>551267</v>
      </c>
      <c r="U769" s="23">
        <f t="shared" si="267"/>
        <v>-13.223543518190922</v>
      </c>
      <c r="V769" s="89">
        <v>5988590</v>
      </c>
      <c r="W769" s="90"/>
      <c r="X769" s="89">
        <v>6627393</v>
      </c>
      <c r="Y769" s="90"/>
      <c r="Z769" s="89">
        <v>7266240</v>
      </c>
      <c r="AA769" s="24">
        <f t="shared" si="268"/>
        <v>9.6394917277427226</v>
      </c>
      <c r="AB769" s="64">
        <f>Z769*$AB$3*$AB$4</f>
        <v>7944717.8937599994</v>
      </c>
      <c r="AC769" s="23">
        <f t="shared" si="269"/>
        <v>9.3373999999999882</v>
      </c>
    </row>
    <row r="770" spans="1:29">
      <c r="A770" s="25"/>
      <c r="B770" s="25"/>
      <c r="C770" s="25"/>
      <c r="D770" s="25"/>
      <c r="E770" s="25"/>
      <c r="F770" s="28" t="s">
        <v>911</v>
      </c>
      <c r="G770" s="29">
        <v>100</v>
      </c>
      <c r="H770" s="30">
        <v>2048189</v>
      </c>
      <c r="I770" s="30">
        <v>2262921</v>
      </c>
      <c r="J770" s="30">
        <v>2204636</v>
      </c>
      <c r="K770" s="30">
        <v>2742728</v>
      </c>
      <c r="L770" s="22">
        <f t="shared" si="274"/>
        <v>21.20299382965645</v>
      </c>
      <c r="M770" s="30">
        <v>2894541</v>
      </c>
      <c r="N770" s="30">
        <v>2103733</v>
      </c>
      <c r="O770" s="22">
        <f t="shared" si="265"/>
        <v>-23.297789645929171</v>
      </c>
      <c r="P770" s="30">
        <v>3761262</v>
      </c>
      <c r="Q770" s="30">
        <v>1784540</v>
      </c>
      <c r="R770" s="22">
        <f t="shared" si="266"/>
        <v>-15.172695394329978</v>
      </c>
      <c r="S770" s="30">
        <v>1759598</v>
      </c>
      <c r="T770" s="30">
        <v>591705</v>
      </c>
      <c r="U770" s="23">
        <f t="shared" si="267"/>
        <v>-1.397671108520953</v>
      </c>
      <c r="V770" s="89">
        <v>2115929</v>
      </c>
      <c r="W770" s="90"/>
      <c r="X770" s="89">
        <v>2341635</v>
      </c>
      <c r="Y770" s="90"/>
      <c r="Z770" s="89">
        <v>2567356</v>
      </c>
      <c r="AA770" s="24">
        <f t="shared" si="268"/>
        <v>9.6394613165587231</v>
      </c>
      <c r="AB770" s="64">
        <f>Z770*$AB$3*$AB$4</f>
        <v>2807080.2991439998</v>
      </c>
      <c r="AC770" s="23">
        <f t="shared" si="269"/>
        <v>9.3373999999999882</v>
      </c>
    </row>
    <row r="771" spans="1:29">
      <c r="A771" s="25"/>
      <c r="B771" s="25"/>
      <c r="C771" s="25"/>
      <c r="D771" s="25"/>
      <c r="E771" s="26" t="s">
        <v>93</v>
      </c>
      <c r="F771" s="28"/>
      <c r="G771" s="32" t="s">
        <v>355</v>
      </c>
      <c r="H771" s="20">
        <f t="shared" ref="H771:AB771" si="287">H772+H773</f>
        <v>1844679</v>
      </c>
      <c r="I771" s="20">
        <f t="shared" si="287"/>
        <v>1516507</v>
      </c>
      <c r="J771" s="20">
        <f t="shared" si="287"/>
        <v>1935431</v>
      </c>
      <c r="K771" s="20">
        <f t="shared" si="287"/>
        <v>575292</v>
      </c>
      <c r="L771" s="22">
        <f t="shared" si="274"/>
        <v>-62.064665708763627</v>
      </c>
      <c r="M771" s="20">
        <f t="shared" si="287"/>
        <v>651953</v>
      </c>
      <c r="N771" s="20">
        <f t="shared" si="287"/>
        <v>943563</v>
      </c>
      <c r="O771" s="22">
        <f t="shared" si="265"/>
        <v>64.014622139713396</v>
      </c>
      <c r="P771" s="20">
        <f t="shared" si="287"/>
        <v>788931</v>
      </c>
      <c r="Q771" s="20">
        <f t="shared" si="287"/>
        <v>3346745</v>
      </c>
      <c r="R771" s="22">
        <f t="shared" si="266"/>
        <v>254.69226750095117</v>
      </c>
      <c r="S771" s="20">
        <f t="shared" si="287"/>
        <v>1380983</v>
      </c>
      <c r="T771" s="20">
        <f t="shared" si="287"/>
        <v>436919</v>
      </c>
      <c r="U771" s="23">
        <f t="shared" si="267"/>
        <v>-58.736533557232477</v>
      </c>
      <c r="V771" s="79">
        <v>3968233</v>
      </c>
      <c r="W771" s="80">
        <v>187.3484322399334</v>
      </c>
      <c r="X771" s="79">
        <v>4391523</v>
      </c>
      <c r="Y771" s="80">
        <v>10.666964364239703</v>
      </c>
      <c r="Z771" s="79">
        <v>4814844</v>
      </c>
      <c r="AA771" s="24">
        <f t="shared" si="268"/>
        <v>9.6395031974100931</v>
      </c>
      <c r="AB771" s="63">
        <f t="shared" si="287"/>
        <v>5264425.2436560001</v>
      </c>
      <c r="AC771" s="23">
        <f t="shared" si="269"/>
        <v>9.3374000000000024</v>
      </c>
    </row>
    <row r="772" spans="1:29">
      <c r="A772" s="25"/>
      <c r="B772" s="25"/>
      <c r="C772" s="25"/>
      <c r="D772" s="25"/>
      <c r="E772" s="25"/>
      <c r="F772" s="28" t="s">
        <v>912</v>
      </c>
      <c r="G772" s="29">
        <v>100</v>
      </c>
      <c r="H772" s="30">
        <v>534202</v>
      </c>
      <c r="I772" s="30">
        <v>529632</v>
      </c>
      <c r="J772" s="30">
        <v>625876</v>
      </c>
      <c r="K772" s="30">
        <v>279845</v>
      </c>
      <c r="L772" s="22">
        <f t="shared" si="274"/>
        <v>-47.162369343242105</v>
      </c>
      <c r="M772" s="30">
        <v>298170</v>
      </c>
      <c r="N772" s="30">
        <v>614652</v>
      </c>
      <c r="O772" s="22">
        <f t="shared" si="265"/>
        <v>119.64015794457646</v>
      </c>
      <c r="P772" s="30">
        <v>383767</v>
      </c>
      <c r="Q772" s="30">
        <v>653782</v>
      </c>
      <c r="R772" s="22">
        <f t="shared" si="266"/>
        <v>6.366203965821299</v>
      </c>
      <c r="S772" s="30">
        <v>716075</v>
      </c>
      <c r="T772" s="30">
        <v>287946</v>
      </c>
      <c r="U772" s="23">
        <f t="shared" si="267"/>
        <v>9.5280995805941586</v>
      </c>
      <c r="V772" s="89">
        <v>775189</v>
      </c>
      <c r="W772" s="90">
        <v>8.2552805222916561</v>
      </c>
      <c r="X772" s="89">
        <v>857878</v>
      </c>
      <c r="Y772" s="90">
        <v>10.666947028402092</v>
      </c>
      <c r="Z772" s="89">
        <v>940573</v>
      </c>
      <c r="AA772" s="24">
        <f t="shared" si="268"/>
        <v>9.6394825371439765</v>
      </c>
      <c r="AB772" s="64">
        <f>Z772*$AB$3*$AB$4</f>
        <v>1028398.0633019999</v>
      </c>
      <c r="AC772" s="23">
        <f t="shared" si="269"/>
        <v>9.3373999999999882</v>
      </c>
    </row>
    <row r="773" spans="1:29">
      <c r="A773" s="25"/>
      <c r="B773" s="25"/>
      <c r="C773" s="25"/>
      <c r="D773" s="25"/>
      <c r="E773" s="25"/>
      <c r="F773" s="28" t="s">
        <v>913</v>
      </c>
      <c r="G773" s="29">
        <v>100</v>
      </c>
      <c r="H773" s="30">
        <v>1310477</v>
      </c>
      <c r="I773" s="30">
        <v>986875</v>
      </c>
      <c r="J773" s="30">
        <v>1309555</v>
      </c>
      <c r="K773" s="30">
        <v>295447</v>
      </c>
      <c r="L773" s="22">
        <f t="shared" si="274"/>
        <v>-70.062368587713735</v>
      </c>
      <c r="M773" s="30">
        <v>353783</v>
      </c>
      <c r="N773" s="30">
        <v>328911</v>
      </c>
      <c r="O773" s="22">
        <f t="shared" si="265"/>
        <v>11.326566186151823</v>
      </c>
      <c r="P773" s="30">
        <v>405164</v>
      </c>
      <c r="Q773" s="30">
        <v>2692963</v>
      </c>
      <c r="R773" s="22">
        <f t="shared" si="266"/>
        <v>718.75127314075849</v>
      </c>
      <c r="S773" s="30">
        <v>664908</v>
      </c>
      <c r="T773" s="30">
        <v>148973</v>
      </c>
      <c r="U773" s="23">
        <f t="shared" si="267"/>
        <v>-75.309426828367123</v>
      </c>
      <c r="V773" s="89">
        <v>3193044</v>
      </c>
      <c r="W773" s="90">
        <v>380.2234294067751</v>
      </c>
      <c r="X773" s="89">
        <v>3533645</v>
      </c>
      <c r="Y773" s="90">
        <v>10.666968572935403</v>
      </c>
      <c r="Z773" s="89">
        <v>3874271</v>
      </c>
      <c r="AA773" s="24">
        <f t="shared" si="268"/>
        <v>9.6395082131906378</v>
      </c>
      <c r="AB773" s="64">
        <f>Z773*$AB$3*$AB$4</f>
        <v>4236027.1803540001</v>
      </c>
      <c r="AC773" s="23">
        <f t="shared" si="269"/>
        <v>9.3374000000000024</v>
      </c>
    </row>
    <row r="774" spans="1:29">
      <c r="A774" s="25"/>
      <c r="B774" s="25"/>
      <c r="C774" s="25"/>
      <c r="D774" s="25"/>
      <c r="E774" s="26" t="s">
        <v>94</v>
      </c>
      <c r="F774" s="28"/>
      <c r="G774" s="32" t="s">
        <v>355</v>
      </c>
      <c r="H774" s="20">
        <f t="shared" ref="H774:AB774" si="288">H775+H776</f>
        <v>2728061</v>
      </c>
      <c r="I774" s="20">
        <f t="shared" si="288"/>
        <v>3002703</v>
      </c>
      <c r="J774" s="20">
        <f t="shared" si="288"/>
        <v>2685022</v>
      </c>
      <c r="K774" s="20">
        <f t="shared" si="288"/>
        <v>3665888</v>
      </c>
      <c r="L774" s="22">
        <f t="shared" si="274"/>
        <v>22.086266940153592</v>
      </c>
      <c r="M774" s="20">
        <f t="shared" si="288"/>
        <v>3773463</v>
      </c>
      <c r="N774" s="20">
        <f t="shared" si="288"/>
        <v>5391275</v>
      </c>
      <c r="O774" s="22">
        <f t="shared" si="265"/>
        <v>47.066004198709834</v>
      </c>
      <c r="P774" s="20">
        <f t="shared" si="288"/>
        <v>5027243</v>
      </c>
      <c r="Q774" s="20">
        <f t="shared" si="288"/>
        <v>5018621</v>
      </c>
      <c r="R774" s="22">
        <f t="shared" si="266"/>
        <v>-6.9121682718837292</v>
      </c>
      <c r="S774" s="20">
        <f t="shared" si="288"/>
        <v>6448800</v>
      </c>
      <c r="T774" s="20">
        <f t="shared" si="288"/>
        <v>2446990</v>
      </c>
      <c r="U774" s="23">
        <f t="shared" si="267"/>
        <v>28.497449797464299</v>
      </c>
      <c r="V774" s="79">
        <v>5950575</v>
      </c>
      <c r="W774" s="80">
        <v>-7.7258559732043182</v>
      </c>
      <c r="X774" s="79">
        <v>6585321</v>
      </c>
      <c r="Y774" s="80">
        <v>10.666969158442669</v>
      </c>
      <c r="Z774" s="79">
        <v>7220113</v>
      </c>
      <c r="AA774" s="24">
        <f t="shared" si="268"/>
        <v>9.639499729777782</v>
      </c>
      <c r="AB774" s="63">
        <f t="shared" si="288"/>
        <v>7894283.8312619999</v>
      </c>
      <c r="AC774" s="23">
        <f t="shared" si="269"/>
        <v>9.3374000000000024</v>
      </c>
    </row>
    <row r="775" spans="1:29">
      <c r="A775" s="25"/>
      <c r="B775" s="25"/>
      <c r="C775" s="25"/>
      <c r="D775" s="25"/>
      <c r="E775" s="25"/>
      <c r="F775" s="28" t="s">
        <v>914</v>
      </c>
      <c r="G775" s="29">
        <v>100</v>
      </c>
      <c r="H775" s="30">
        <v>1950461</v>
      </c>
      <c r="I775" s="30">
        <v>2048337</v>
      </c>
      <c r="J775" s="30">
        <v>1915809</v>
      </c>
      <c r="K775" s="30">
        <v>2590148</v>
      </c>
      <c r="L775" s="22">
        <f t="shared" si="274"/>
        <v>26.451262658439518</v>
      </c>
      <c r="M775" s="30">
        <v>2612327</v>
      </c>
      <c r="N775" s="30">
        <v>3514378</v>
      </c>
      <c r="O775" s="22">
        <f t="shared" si="265"/>
        <v>35.682516983585487</v>
      </c>
      <c r="P775" s="30">
        <v>3552019</v>
      </c>
      <c r="Q775" s="30">
        <v>3362913</v>
      </c>
      <c r="R775" s="22">
        <f t="shared" si="266"/>
        <v>-4.3098664970017495</v>
      </c>
      <c r="S775" s="30">
        <v>4261161</v>
      </c>
      <c r="T775" s="30">
        <v>1289314</v>
      </c>
      <c r="U775" s="23">
        <f t="shared" si="267"/>
        <v>26.710414453183901</v>
      </c>
      <c r="V775" s="89">
        <v>3987404</v>
      </c>
      <c r="W775" s="90"/>
      <c r="X775" s="89">
        <v>4412739</v>
      </c>
      <c r="Y775" s="90"/>
      <c r="Z775" s="89">
        <v>4838105</v>
      </c>
      <c r="AA775" s="24">
        <f t="shared" si="268"/>
        <v>9.6395005460327496</v>
      </c>
      <c r="AB775" s="64">
        <f>Z775*$AB$3*$AB$4</f>
        <v>5289858.2162699997</v>
      </c>
      <c r="AC775" s="23">
        <f t="shared" si="269"/>
        <v>9.3373999999999882</v>
      </c>
    </row>
    <row r="776" spans="1:29">
      <c r="A776" s="25"/>
      <c r="B776" s="25"/>
      <c r="C776" s="25"/>
      <c r="D776" s="25"/>
      <c r="E776" s="25"/>
      <c r="F776" s="28" t="s">
        <v>915</v>
      </c>
      <c r="G776" s="29">
        <v>100</v>
      </c>
      <c r="H776" s="30">
        <v>777600</v>
      </c>
      <c r="I776" s="30">
        <v>954366</v>
      </c>
      <c r="J776" s="30">
        <v>769213</v>
      </c>
      <c r="K776" s="30">
        <v>1075740</v>
      </c>
      <c r="L776" s="22">
        <f t="shared" si="274"/>
        <v>12.717762367896597</v>
      </c>
      <c r="M776" s="30">
        <v>1161136</v>
      </c>
      <c r="N776" s="30">
        <v>1876897</v>
      </c>
      <c r="O776" s="22">
        <f t="shared" si="265"/>
        <v>74.474966069868174</v>
      </c>
      <c r="P776" s="30">
        <v>1475224</v>
      </c>
      <c r="Q776" s="30">
        <v>1655708</v>
      </c>
      <c r="R776" s="22">
        <f t="shared" si="266"/>
        <v>-11.78482356783563</v>
      </c>
      <c r="S776" s="30">
        <v>2187639</v>
      </c>
      <c r="T776" s="30">
        <v>1157676</v>
      </c>
      <c r="U776" s="23">
        <f t="shared" si="267"/>
        <v>32.127102121871729</v>
      </c>
      <c r="V776" s="89">
        <v>1963171</v>
      </c>
      <c r="W776" s="90"/>
      <c r="X776" s="89">
        <v>2172582</v>
      </c>
      <c r="Y776" s="90"/>
      <c r="Z776" s="89">
        <v>2382008</v>
      </c>
      <c r="AA776" s="24">
        <f t="shared" si="268"/>
        <v>9.6394980718794443</v>
      </c>
      <c r="AB776" s="64">
        <f>Z776*$AB$3*$AB$4</f>
        <v>2604425.6149919997</v>
      </c>
      <c r="AC776" s="23">
        <f t="shared" si="269"/>
        <v>9.3373999999999882</v>
      </c>
    </row>
    <row r="777" spans="1:29">
      <c r="A777" s="25"/>
      <c r="B777" s="25"/>
      <c r="C777" s="25"/>
      <c r="D777" s="25"/>
      <c r="E777" s="26" t="s">
        <v>95</v>
      </c>
      <c r="F777" s="28"/>
      <c r="G777" s="32" t="s">
        <v>355</v>
      </c>
      <c r="H777" s="20">
        <f t="shared" ref="H777:AB777" si="289">H778+H779</f>
        <v>13044848</v>
      </c>
      <c r="I777" s="20">
        <f t="shared" si="289"/>
        <v>12566217</v>
      </c>
      <c r="J777" s="20">
        <f t="shared" si="289"/>
        <v>12154019</v>
      </c>
      <c r="K777" s="20">
        <f t="shared" si="289"/>
        <v>19167728</v>
      </c>
      <c r="L777" s="22">
        <f t="shared" si="274"/>
        <v>52.533797562146191</v>
      </c>
      <c r="M777" s="20">
        <f t="shared" si="289"/>
        <v>19136138</v>
      </c>
      <c r="N777" s="20">
        <f t="shared" si="289"/>
        <v>16401383</v>
      </c>
      <c r="O777" s="22">
        <f t="shared" si="265"/>
        <v>-14.432305174614328</v>
      </c>
      <c r="P777" s="20">
        <f t="shared" si="289"/>
        <v>26285808</v>
      </c>
      <c r="Q777" s="20">
        <f t="shared" si="289"/>
        <v>19312147</v>
      </c>
      <c r="R777" s="22">
        <f t="shared" si="266"/>
        <v>17.747064378656361</v>
      </c>
      <c r="S777" s="20">
        <f t="shared" si="289"/>
        <v>18203719</v>
      </c>
      <c r="T777" s="20">
        <f t="shared" si="289"/>
        <v>1931926</v>
      </c>
      <c r="U777" s="23">
        <f t="shared" si="267"/>
        <v>-5.7395379188031228</v>
      </c>
      <c r="V777" s="79">
        <v>22898397</v>
      </c>
      <c r="W777" s="80">
        <v>25.78966418894953</v>
      </c>
      <c r="X777" s="79">
        <v>25340966</v>
      </c>
      <c r="Y777" s="80">
        <v>10.666986863752953</v>
      </c>
      <c r="Z777" s="79">
        <v>27783707</v>
      </c>
      <c r="AA777" s="24">
        <f t="shared" si="268"/>
        <v>9.6394944060143501</v>
      </c>
      <c r="AB777" s="63">
        <f t="shared" si="289"/>
        <v>30377982.857417997</v>
      </c>
      <c r="AC777" s="23">
        <f t="shared" si="269"/>
        <v>9.3373999999999882</v>
      </c>
    </row>
    <row r="778" spans="1:29">
      <c r="A778" s="25"/>
      <c r="B778" s="25"/>
      <c r="C778" s="25"/>
      <c r="D778" s="25"/>
      <c r="E778" s="25"/>
      <c r="F778" s="28" t="s">
        <v>916</v>
      </c>
      <c r="G778" s="29">
        <v>100</v>
      </c>
      <c r="H778" s="30">
        <v>9674644</v>
      </c>
      <c r="I778" s="30">
        <v>9631766</v>
      </c>
      <c r="J778" s="30">
        <v>9325833</v>
      </c>
      <c r="K778" s="30">
        <v>13247499</v>
      </c>
      <c r="L778" s="22">
        <f t="shared" si="274"/>
        <v>37.539668218683886</v>
      </c>
      <c r="M778" s="30">
        <v>14559547</v>
      </c>
      <c r="N778" s="30">
        <v>12476297</v>
      </c>
      <c r="O778" s="22">
        <f t="shared" si="265"/>
        <v>-5.8214912867704243</v>
      </c>
      <c r="P778" s="30">
        <v>18167058</v>
      </c>
      <c r="Q778" s="30">
        <v>14241844</v>
      </c>
      <c r="R778" s="22">
        <f t="shared" si="266"/>
        <v>14.151210090622229</v>
      </c>
      <c r="S778" s="30">
        <v>14754262</v>
      </c>
      <c r="T778" s="30">
        <v>1327725</v>
      </c>
      <c r="U778" s="23">
        <f t="shared" si="267"/>
        <v>3.5979750936746768</v>
      </c>
      <c r="V778" s="89">
        <v>16886543</v>
      </c>
      <c r="W778" s="90"/>
      <c r="X778" s="89">
        <v>18687828</v>
      </c>
      <c r="Y778" s="90"/>
      <c r="Z778" s="89">
        <v>20489240</v>
      </c>
      <c r="AA778" s="24">
        <f t="shared" si="268"/>
        <v>9.6394936854084818</v>
      </c>
      <c r="AB778" s="64">
        <f>Z778*$AB$3*$AB$4</f>
        <v>22402402.295759998</v>
      </c>
      <c r="AC778" s="23">
        <f t="shared" si="269"/>
        <v>9.3373999999999882</v>
      </c>
    </row>
    <row r="779" spans="1:29">
      <c r="A779" s="25"/>
      <c r="B779" s="25"/>
      <c r="C779" s="25"/>
      <c r="D779" s="25"/>
      <c r="E779" s="25"/>
      <c r="F779" s="28" t="s">
        <v>917</v>
      </c>
      <c r="G779" s="29">
        <v>100</v>
      </c>
      <c r="H779" s="30">
        <v>3370204</v>
      </c>
      <c r="I779" s="30">
        <v>2934451</v>
      </c>
      <c r="J779" s="30">
        <v>2828186</v>
      </c>
      <c r="K779" s="30">
        <v>5920229</v>
      </c>
      <c r="L779" s="22">
        <f t="shared" si="274"/>
        <v>101.74911763733658</v>
      </c>
      <c r="M779" s="30">
        <v>4576591</v>
      </c>
      <c r="N779" s="30">
        <v>3925086</v>
      </c>
      <c r="O779" s="22">
        <f t="shared" si="265"/>
        <v>-33.700436250016679</v>
      </c>
      <c r="P779" s="30">
        <v>8118750</v>
      </c>
      <c r="Q779" s="30">
        <v>5070303</v>
      </c>
      <c r="R779" s="22">
        <f t="shared" si="266"/>
        <v>29.176863895466226</v>
      </c>
      <c r="S779" s="30">
        <v>3449457</v>
      </c>
      <c r="T779" s="30">
        <v>604201</v>
      </c>
      <c r="U779" s="23">
        <f t="shared" si="267"/>
        <v>-31.96743863236577</v>
      </c>
      <c r="V779" s="89">
        <v>6011854</v>
      </c>
      <c r="W779" s="90"/>
      <c r="X779" s="89">
        <v>6653138</v>
      </c>
      <c r="Y779" s="90"/>
      <c r="Z779" s="89">
        <v>7294467</v>
      </c>
      <c r="AA779" s="24">
        <f t="shared" si="268"/>
        <v>9.6394964301056234</v>
      </c>
      <c r="AB779" s="64">
        <f>Z779*$AB$3*$AB$4</f>
        <v>7975580.5616579996</v>
      </c>
      <c r="AC779" s="23">
        <f t="shared" si="269"/>
        <v>9.3373999999999882</v>
      </c>
    </row>
    <row r="780" spans="1:29">
      <c r="A780" s="25"/>
      <c r="B780" s="25"/>
      <c r="C780" s="25"/>
      <c r="D780" s="25"/>
      <c r="E780" s="26" t="s">
        <v>96</v>
      </c>
      <c r="F780" s="28"/>
      <c r="G780" s="32" t="s">
        <v>355</v>
      </c>
      <c r="H780" s="20">
        <f t="shared" ref="H780:AB780" si="290">H781+H782</f>
        <v>6486423</v>
      </c>
      <c r="I780" s="20">
        <f t="shared" si="290"/>
        <v>5814483</v>
      </c>
      <c r="J780" s="20">
        <f t="shared" si="290"/>
        <v>6452616</v>
      </c>
      <c r="K780" s="20">
        <f t="shared" si="290"/>
        <v>9562974</v>
      </c>
      <c r="L780" s="22">
        <f t="shared" si="274"/>
        <v>64.468173696612382</v>
      </c>
      <c r="M780" s="20">
        <f t="shared" si="290"/>
        <v>7679334</v>
      </c>
      <c r="N780" s="20">
        <f t="shared" si="290"/>
        <v>10740329</v>
      </c>
      <c r="O780" s="22">
        <f t="shared" si="265"/>
        <v>12.311598881268509</v>
      </c>
      <c r="P780" s="20">
        <f t="shared" si="290"/>
        <v>13114257</v>
      </c>
      <c r="Q780" s="20">
        <f t="shared" si="290"/>
        <v>11202178</v>
      </c>
      <c r="R780" s="22">
        <f t="shared" si="266"/>
        <v>4.3001382918530737</v>
      </c>
      <c r="S780" s="20">
        <f t="shared" si="290"/>
        <v>16462818</v>
      </c>
      <c r="T780" s="20">
        <f t="shared" si="290"/>
        <v>3283857</v>
      </c>
      <c r="U780" s="23">
        <f t="shared" si="267"/>
        <v>46.96086778838901</v>
      </c>
      <c r="V780" s="79">
        <v>13282412</v>
      </c>
      <c r="W780" s="80">
        <v>-19.318721740105488</v>
      </c>
      <c r="X780" s="79">
        <v>14699246</v>
      </c>
      <c r="Y780" s="80">
        <v>10.666993314166135</v>
      </c>
      <c r="Z780" s="79">
        <v>16116178</v>
      </c>
      <c r="AA780" s="24">
        <f t="shared" si="268"/>
        <v>9.6394876308621491</v>
      </c>
      <c r="AB780" s="63">
        <f t="shared" si="290"/>
        <v>17621010.004572</v>
      </c>
      <c r="AC780" s="23">
        <f t="shared" si="269"/>
        <v>9.3374000000000024</v>
      </c>
    </row>
    <row r="781" spans="1:29">
      <c r="A781" s="25"/>
      <c r="B781" s="25"/>
      <c r="C781" s="25"/>
      <c r="D781" s="25"/>
      <c r="E781" s="25"/>
      <c r="F781" s="28" t="s">
        <v>918</v>
      </c>
      <c r="G781" s="29">
        <v>100</v>
      </c>
      <c r="H781" s="30">
        <v>4408608</v>
      </c>
      <c r="I781" s="30">
        <v>4143139</v>
      </c>
      <c r="J781" s="30">
        <v>4031537</v>
      </c>
      <c r="K781" s="30">
        <v>6426686</v>
      </c>
      <c r="L781" s="22">
        <f t="shared" si="274"/>
        <v>55.116350187623453</v>
      </c>
      <c r="M781" s="30">
        <v>5586085</v>
      </c>
      <c r="N781" s="30">
        <v>6491114</v>
      </c>
      <c r="O781" s="22">
        <f t="shared" si="265"/>
        <v>1.0025073576023402</v>
      </c>
      <c r="P781" s="30">
        <v>8813285</v>
      </c>
      <c r="Q781" s="30">
        <v>6081405</v>
      </c>
      <c r="R781" s="22">
        <f t="shared" si="266"/>
        <v>-6.3118441611100877</v>
      </c>
      <c r="S781" s="30">
        <v>8338455</v>
      </c>
      <c r="T781" s="30">
        <v>2134474</v>
      </c>
      <c r="U781" s="23">
        <f t="shared" si="267"/>
        <v>37.113956396589288</v>
      </c>
      <c r="V781" s="89">
        <v>7210716</v>
      </c>
      <c r="W781" s="90"/>
      <c r="X781" s="89">
        <v>7979883</v>
      </c>
      <c r="Y781" s="90"/>
      <c r="Z781" s="89">
        <v>8749103</v>
      </c>
      <c r="AA781" s="24">
        <f t="shared" si="268"/>
        <v>9.6394897017913621</v>
      </c>
      <c r="AB781" s="64">
        <f>Z781*$AB$3*$AB$4</f>
        <v>9566041.7435219996</v>
      </c>
      <c r="AC781" s="23">
        <f t="shared" si="269"/>
        <v>9.3373999999999882</v>
      </c>
    </row>
    <row r="782" spans="1:29">
      <c r="A782" s="25"/>
      <c r="B782" s="25"/>
      <c r="C782" s="25"/>
      <c r="D782" s="25"/>
      <c r="E782" s="25"/>
      <c r="F782" s="28" t="s">
        <v>919</v>
      </c>
      <c r="G782" s="29">
        <v>100</v>
      </c>
      <c r="H782" s="30">
        <v>2077815</v>
      </c>
      <c r="I782" s="30">
        <v>1671344</v>
      </c>
      <c r="J782" s="30">
        <v>2421079</v>
      </c>
      <c r="K782" s="30">
        <v>3136288</v>
      </c>
      <c r="L782" s="22">
        <f t="shared" si="274"/>
        <v>87.650657195646119</v>
      </c>
      <c r="M782" s="30">
        <v>2093249</v>
      </c>
      <c r="N782" s="30">
        <v>4249215</v>
      </c>
      <c r="O782" s="22">
        <f t="shared" si="265"/>
        <v>35.485484751400378</v>
      </c>
      <c r="P782" s="30">
        <v>4300972</v>
      </c>
      <c r="Q782" s="30">
        <v>5120773</v>
      </c>
      <c r="R782" s="22">
        <f t="shared" si="266"/>
        <v>20.511035567746049</v>
      </c>
      <c r="S782" s="30">
        <v>8124363</v>
      </c>
      <c r="T782" s="30">
        <v>1149383</v>
      </c>
      <c r="U782" s="23">
        <f t="shared" si="267"/>
        <v>58.655011655466865</v>
      </c>
      <c r="V782" s="89">
        <v>6071696</v>
      </c>
      <c r="W782" s="90"/>
      <c r="X782" s="89">
        <v>6719363</v>
      </c>
      <c r="Y782" s="90"/>
      <c r="Z782" s="89">
        <v>7367075</v>
      </c>
      <c r="AA782" s="24">
        <f t="shared" si="268"/>
        <v>9.6394851714366467</v>
      </c>
      <c r="AB782" s="64">
        <f>Z782*$AB$3*$AB$4</f>
        <v>8054968.2610499999</v>
      </c>
      <c r="AC782" s="23">
        <f t="shared" si="269"/>
        <v>9.3374000000000024</v>
      </c>
    </row>
    <row r="783" spans="1:29">
      <c r="A783" s="25"/>
      <c r="B783" s="25"/>
      <c r="C783" s="25"/>
      <c r="D783" s="25"/>
      <c r="E783" s="26" t="s">
        <v>97</v>
      </c>
      <c r="F783" s="28"/>
      <c r="G783" s="32" t="s">
        <v>355</v>
      </c>
      <c r="H783" s="20">
        <f t="shared" ref="H783:AB783" si="291">H784+H785</f>
        <v>2316486</v>
      </c>
      <c r="I783" s="20">
        <f t="shared" si="291"/>
        <v>1855879</v>
      </c>
      <c r="J783" s="20">
        <f t="shared" si="291"/>
        <v>2098051</v>
      </c>
      <c r="K783" s="20">
        <f t="shared" si="291"/>
        <v>2021498</v>
      </c>
      <c r="L783" s="22">
        <f t="shared" si="274"/>
        <v>8.9240192922060118</v>
      </c>
      <c r="M783" s="20">
        <f t="shared" si="291"/>
        <v>2207787</v>
      </c>
      <c r="N783" s="20">
        <f t="shared" si="291"/>
        <v>1680083</v>
      </c>
      <c r="O783" s="22">
        <f t="shared" si="265"/>
        <v>-16.889207904237352</v>
      </c>
      <c r="P783" s="20">
        <f t="shared" si="291"/>
        <v>2772196</v>
      </c>
      <c r="Q783" s="20">
        <f t="shared" si="291"/>
        <v>1653768</v>
      </c>
      <c r="R783" s="22">
        <f t="shared" si="266"/>
        <v>-1.5662916653522529</v>
      </c>
      <c r="S783" s="20">
        <f t="shared" si="291"/>
        <v>1494241</v>
      </c>
      <c r="T783" s="20">
        <f t="shared" si="291"/>
        <v>341145</v>
      </c>
      <c r="U783" s="23">
        <f t="shared" si="267"/>
        <v>-9.6462744472017903</v>
      </c>
      <c r="V783" s="79">
        <v>1960867</v>
      </c>
      <c r="W783" s="80">
        <v>31.228295837150768</v>
      </c>
      <c r="X783" s="79">
        <v>2170033</v>
      </c>
      <c r="Y783" s="80">
        <v>10.667016171928026</v>
      </c>
      <c r="Z783" s="79">
        <v>2379212</v>
      </c>
      <c r="AA783" s="24">
        <f t="shared" si="268"/>
        <v>9.639438662914344</v>
      </c>
      <c r="AB783" s="63">
        <f t="shared" si="291"/>
        <v>2601368.5412879996</v>
      </c>
      <c r="AC783" s="23">
        <f t="shared" si="269"/>
        <v>9.3373999999999882</v>
      </c>
    </row>
    <row r="784" spans="1:29">
      <c r="A784" s="25"/>
      <c r="B784" s="25"/>
      <c r="C784" s="25"/>
      <c r="D784" s="25"/>
      <c r="E784" s="25"/>
      <c r="F784" s="28" t="s">
        <v>920</v>
      </c>
      <c r="G784" s="29">
        <v>114</v>
      </c>
      <c r="H784" s="30">
        <v>1622105</v>
      </c>
      <c r="I784" s="30">
        <v>1209710</v>
      </c>
      <c r="J784" s="30">
        <v>1368282</v>
      </c>
      <c r="K784" s="30">
        <v>1293495</v>
      </c>
      <c r="L784" s="22">
        <f t="shared" si="274"/>
        <v>6.9260401253193038</v>
      </c>
      <c r="M784" s="30">
        <v>1416929</v>
      </c>
      <c r="N784" s="30">
        <v>1125873</v>
      </c>
      <c r="O784" s="22">
        <f t="shared" si="265"/>
        <v>-12.958844062018017</v>
      </c>
      <c r="P784" s="30">
        <v>1773844</v>
      </c>
      <c r="Q784" s="30">
        <v>1206523</v>
      </c>
      <c r="R784" s="22">
        <f t="shared" si="266"/>
        <v>7.1633301446966158</v>
      </c>
      <c r="S784" s="30">
        <v>1057486</v>
      </c>
      <c r="T784" s="30">
        <v>163505</v>
      </c>
      <c r="U784" s="23">
        <f t="shared" si="267"/>
        <v>-12.352603307189341</v>
      </c>
      <c r="V784" s="89">
        <v>1430571</v>
      </c>
      <c r="W784" s="90"/>
      <c r="X784" s="89">
        <v>1583170</v>
      </c>
      <c r="Y784" s="90"/>
      <c r="Z784" s="89">
        <v>1735779</v>
      </c>
      <c r="AA784" s="24">
        <f t="shared" si="268"/>
        <v>9.6394575440413917</v>
      </c>
      <c r="AB784" s="64">
        <f>Z784*$AB$3*$AB$4</f>
        <v>1897855.6283459999</v>
      </c>
      <c r="AC784" s="23">
        <f t="shared" si="269"/>
        <v>9.3373999999999882</v>
      </c>
    </row>
    <row r="785" spans="1:29">
      <c r="A785" s="25"/>
      <c r="B785" s="25"/>
      <c r="C785" s="25"/>
      <c r="D785" s="25"/>
      <c r="E785" s="25"/>
      <c r="F785" s="28" t="s">
        <v>921</v>
      </c>
      <c r="G785" s="29">
        <v>114</v>
      </c>
      <c r="H785" s="30">
        <v>694381</v>
      </c>
      <c r="I785" s="30">
        <v>646169</v>
      </c>
      <c r="J785" s="30">
        <v>729769</v>
      </c>
      <c r="K785" s="30">
        <v>728003</v>
      </c>
      <c r="L785" s="22">
        <f t="shared" si="274"/>
        <v>12.664488701872116</v>
      </c>
      <c r="M785" s="30">
        <v>790858</v>
      </c>
      <c r="N785" s="30">
        <v>554210</v>
      </c>
      <c r="O785" s="22">
        <f t="shared" si="265"/>
        <v>-23.872566459204151</v>
      </c>
      <c r="P785" s="30">
        <v>998352</v>
      </c>
      <c r="Q785" s="30">
        <v>447245</v>
      </c>
      <c r="R785" s="22">
        <f t="shared" si="266"/>
        <v>-19.300445679435597</v>
      </c>
      <c r="S785" s="30">
        <v>436755</v>
      </c>
      <c r="T785" s="30">
        <v>177640</v>
      </c>
      <c r="U785" s="23">
        <f t="shared" si="267"/>
        <v>-2.3454706033605817</v>
      </c>
      <c r="V785" s="89">
        <v>530296</v>
      </c>
      <c r="W785" s="90"/>
      <c r="X785" s="89">
        <v>586863</v>
      </c>
      <c r="Y785" s="90"/>
      <c r="Z785" s="89">
        <v>643433</v>
      </c>
      <c r="AA785" s="24">
        <f t="shared" si="268"/>
        <v>9.6393877276297815</v>
      </c>
      <c r="AB785" s="64">
        <f>Z785*$AB$3*$AB$4</f>
        <v>703512.91294199997</v>
      </c>
      <c r="AC785" s="23">
        <f t="shared" si="269"/>
        <v>9.3373999999999882</v>
      </c>
    </row>
    <row r="786" spans="1:29">
      <c r="A786" s="25"/>
      <c r="B786" s="25"/>
      <c r="C786" s="25"/>
      <c r="D786" s="25"/>
      <c r="E786" s="26" t="s">
        <v>98</v>
      </c>
      <c r="F786" s="28"/>
      <c r="G786" s="32" t="s">
        <v>355</v>
      </c>
      <c r="H786" s="20">
        <f t="shared" ref="H786:AB786" si="292">H787+H788</f>
        <v>0</v>
      </c>
      <c r="I786" s="20">
        <f t="shared" si="292"/>
        <v>11</v>
      </c>
      <c r="J786" s="20">
        <f t="shared" si="292"/>
        <v>14</v>
      </c>
      <c r="K786" s="20">
        <f t="shared" si="292"/>
        <v>0</v>
      </c>
      <c r="L786" s="22">
        <f t="shared" si="274"/>
        <v>-100</v>
      </c>
      <c r="M786" s="20">
        <f t="shared" si="292"/>
        <v>10</v>
      </c>
      <c r="N786" s="20">
        <f t="shared" si="292"/>
        <v>0</v>
      </c>
      <c r="O786" s="22" t="str">
        <f t="shared" si="265"/>
        <v>-</v>
      </c>
      <c r="P786" s="20">
        <f t="shared" si="292"/>
        <v>0</v>
      </c>
      <c r="Q786" s="20">
        <f t="shared" si="292"/>
        <v>0</v>
      </c>
      <c r="R786" s="22" t="str">
        <f t="shared" si="266"/>
        <v>-</v>
      </c>
      <c r="S786" s="20">
        <f t="shared" si="292"/>
        <v>0</v>
      </c>
      <c r="T786" s="20">
        <f t="shared" si="292"/>
        <v>0</v>
      </c>
      <c r="U786" s="23" t="str">
        <f t="shared" si="267"/>
        <v>-</v>
      </c>
      <c r="V786" s="79">
        <v>0</v>
      </c>
      <c r="W786" s="80" t="s">
        <v>1226</v>
      </c>
      <c r="X786" s="79">
        <v>0</v>
      </c>
      <c r="Y786" s="80" t="s">
        <v>1226</v>
      </c>
      <c r="Z786" s="79">
        <v>0</v>
      </c>
      <c r="AA786" s="24" t="str">
        <f t="shared" si="268"/>
        <v>-</v>
      </c>
      <c r="AB786" s="63">
        <f t="shared" si="292"/>
        <v>0</v>
      </c>
      <c r="AC786" s="23" t="str">
        <f t="shared" si="269"/>
        <v>-</v>
      </c>
    </row>
    <row r="787" spans="1:29">
      <c r="A787" s="25"/>
      <c r="B787" s="25"/>
      <c r="C787" s="25"/>
      <c r="D787" s="25"/>
      <c r="E787" s="25"/>
      <c r="F787" s="28" t="s">
        <v>922</v>
      </c>
      <c r="G787" s="29">
        <v>100</v>
      </c>
      <c r="H787" s="31">
        <v>0</v>
      </c>
      <c r="I787" s="31">
        <v>9</v>
      </c>
      <c r="J787" s="31">
        <v>12</v>
      </c>
      <c r="K787" s="31">
        <v>0</v>
      </c>
      <c r="L787" s="22">
        <f t="shared" si="274"/>
        <v>-100</v>
      </c>
      <c r="M787" s="31">
        <v>8</v>
      </c>
      <c r="N787" s="31">
        <v>0</v>
      </c>
      <c r="O787" s="22" t="str">
        <f t="shared" si="265"/>
        <v>-</v>
      </c>
      <c r="P787" s="31"/>
      <c r="Q787" s="31"/>
      <c r="R787" s="22" t="str">
        <f t="shared" si="266"/>
        <v>-</v>
      </c>
      <c r="S787" s="31"/>
      <c r="T787" s="31"/>
      <c r="U787" s="23" t="str">
        <f t="shared" si="267"/>
        <v>-</v>
      </c>
      <c r="V787" s="89">
        <v>0</v>
      </c>
      <c r="W787" s="90"/>
      <c r="X787" s="89">
        <v>0</v>
      </c>
      <c r="Y787" s="90"/>
      <c r="Z787" s="89">
        <v>0</v>
      </c>
      <c r="AA787" s="24" t="str">
        <f t="shared" si="268"/>
        <v>-</v>
      </c>
      <c r="AB787" s="64">
        <f>Z787*$AB$3*$AB$4</f>
        <v>0</v>
      </c>
      <c r="AC787" s="23" t="str">
        <f t="shared" si="269"/>
        <v>-</v>
      </c>
    </row>
    <row r="788" spans="1:29">
      <c r="A788" s="25"/>
      <c r="B788" s="25"/>
      <c r="C788" s="25"/>
      <c r="D788" s="25"/>
      <c r="E788" s="25"/>
      <c r="F788" s="28" t="s">
        <v>923</v>
      </c>
      <c r="G788" s="29">
        <v>100</v>
      </c>
      <c r="H788" s="31">
        <v>0</v>
      </c>
      <c r="I788" s="31">
        <v>2</v>
      </c>
      <c r="J788" s="31">
        <v>2</v>
      </c>
      <c r="K788" s="31">
        <v>0</v>
      </c>
      <c r="L788" s="22">
        <f t="shared" si="274"/>
        <v>-100</v>
      </c>
      <c r="M788" s="31">
        <v>2</v>
      </c>
      <c r="N788" s="31">
        <v>0</v>
      </c>
      <c r="O788" s="22" t="str">
        <f t="shared" si="265"/>
        <v>-</v>
      </c>
      <c r="P788" s="31"/>
      <c r="Q788" s="31"/>
      <c r="R788" s="22" t="str">
        <f t="shared" si="266"/>
        <v>-</v>
      </c>
      <c r="S788" s="31"/>
      <c r="T788" s="31"/>
      <c r="U788" s="23" t="str">
        <f t="shared" si="267"/>
        <v>-</v>
      </c>
      <c r="V788" s="89">
        <v>0</v>
      </c>
      <c r="W788" s="90"/>
      <c r="X788" s="89">
        <v>0</v>
      </c>
      <c r="Y788" s="90"/>
      <c r="Z788" s="89">
        <v>0</v>
      </c>
      <c r="AA788" s="24" t="str">
        <f t="shared" si="268"/>
        <v>-</v>
      </c>
      <c r="AB788" s="64">
        <f>Z788*$AB$3*$AB$4</f>
        <v>0</v>
      </c>
      <c r="AC788" s="23" t="str">
        <f t="shared" si="269"/>
        <v>-</v>
      </c>
    </row>
    <row r="789" spans="1:29">
      <c r="A789" s="25"/>
      <c r="B789" s="25"/>
      <c r="C789" s="25"/>
      <c r="D789" s="25"/>
      <c r="E789" s="26" t="s">
        <v>99</v>
      </c>
      <c r="F789" s="28"/>
      <c r="G789" s="32" t="s">
        <v>355</v>
      </c>
      <c r="H789" s="20">
        <f t="shared" ref="H789:AB789" si="293">H790+H791</f>
        <v>0</v>
      </c>
      <c r="I789" s="20">
        <f t="shared" si="293"/>
        <v>29</v>
      </c>
      <c r="J789" s="20">
        <f t="shared" si="293"/>
        <v>31</v>
      </c>
      <c r="K789" s="20">
        <f t="shared" si="293"/>
        <v>0</v>
      </c>
      <c r="L789" s="22">
        <f t="shared" si="274"/>
        <v>-100</v>
      </c>
      <c r="M789" s="20">
        <f t="shared" si="293"/>
        <v>0</v>
      </c>
      <c r="N789" s="20">
        <f t="shared" si="293"/>
        <v>0</v>
      </c>
      <c r="O789" s="22" t="str">
        <f t="shared" si="265"/>
        <v>-</v>
      </c>
      <c r="P789" s="20">
        <f t="shared" si="293"/>
        <v>0</v>
      </c>
      <c r="Q789" s="20">
        <f t="shared" si="293"/>
        <v>0</v>
      </c>
      <c r="R789" s="22" t="str">
        <f t="shared" si="266"/>
        <v>-</v>
      </c>
      <c r="S789" s="20">
        <f t="shared" si="293"/>
        <v>0</v>
      </c>
      <c r="T789" s="20">
        <f t="shared" si="293"/>
        <v>0</v>
      </c>
      <c r="U789" s="23" t="str">
        <f t="shared" si="267"/>
        <v>-</v>
      </c>
      <c r="V789" s="79">
        <v>0</v>
      </c>
      <c r="W789" s="80" t="s">
        <v>1226</v>
      </c>
      <c r="X789" s="79">
        <v>0</v>
      </c>
      <c r="Y789" s="80" t="s">
        <v>1226</v>
      </c>
      <c r="Z789" s="79">
        <v>0</v>
      </c>
      <c r="AA789" s="24" t="str">
        <f t="shared" si="268"/>
        <v>-</v>
      </c>
      <c r="AB789" s="63">
        <f t="shared" si="293"/>
        <v>0</v>
      </c>
      <c r="AC789" s="23" t="str">
        <f t="shared" si="269"/>
        <v>-</v>
      </c>
    </row>
    <row r="790" spans="1:29">
      <c r="A790" s="25"/>
      <c r="B790" s="25"/>
      <c r="C790" s="25"/>
      <c r="D790" s="25"/>
      <c r="E790" s="25"/>
      <c r="F790" s="28" t="s">
        <v>924</v>
      </c>
      <c r="G790" s="29">
        <v>100</v>
      </c>
      <c r="H790" s="31">
        <v>0</v>
      </c>
      <c r="I790" s="31">
        <v>24</v>
      </c>
      <c r="J790" s="31">
        <v>26</v>
      </c>
      <c r="K790" s="31">
        <v>0</v>
      </c>
      <c r="L790" s="22">
        <f t="shared" si="274"/>
        <v>-100</v>
      </c>
      <c r="M790" s="31"/>
      <c r="N790" s="31"/>
      <c r="O790" s="22" t="str">
        <f t="shared" si="265"/>
        <v>-</v>
      </c>
      <c r="P790" s="31"/>
      <c r="Q790" s="31"/>
      <c r="R790" s="22" t="str">
        <f t="shared" si="266"/>
        <v>-</v>
      </c>
      <c r="S790" s="31"/>
      <c r="T790" s="31"/>
      <c r="U790" s="23" t="str">
        <f t="shared" si="267"/>
        <v>-</v>
      </c>
      <c r="V790" s="30">
        <v>0</v>
      </c>
      <c r="W790" s="24" t="s">
        <v>1226</v>
      </c>
      <c r="X790" s="30">
        <v>0</v>
      </c>
      <c r="Y790" s="24" t="s">
        <v>1226</v>
      </c>
      <c r="Z790" s="30">
        <v>0</v>
      </c>
      <c r="AA790" s="24" t="str">
        <f t="shared" si="268"/>
        <v>-</v>
      </c>
      <c r="AB790" s="64">
        <f>Z790*$AB$3*$AB$4</f>
        <v>0</v>
      </c>
      <c r="AC790" s="23" t="str">
        <f t="shared" si="269"/>
        <v>-</v>
      </c>
    </row>
    <row r="791" spans="1:29">
      <c r="A791" s="25"/>
      <c r="B791" s="25"/>
      <c r="C791" s="25"/>
      <c r="D791" s="25"/>
      <c r="E791" s="25"/>
      <c r="F791" s="28" t="s">
        <v>925</v>
      </c>
      <c r="G791" s="29">
        <v>100</v>
      </c>
      <c r="H791" s="31">
        <v>0</v>
      </c>
      <c r="I791" s="31">
        <v>5</v>
      </c>
      <c r="J791" s="31">
        <v>5</v>
      </c>
      <c r="K791" s="31">
        <v>0</v>
      </c>
      <c r="L791" s="22">
        <f t="shared" si="274"/>
        <v>-100</v>
      </c>
      <c r="M791" s="31">
        <v>0</v>
      </c>
      <c r="N791" s="31"/>
      <c r="O791" s="22" t="str">
        <f t="shared" si="265"/>
        <v>-</v>
      </c>
      <c r="P791" s="31"/>
      <c r="Q791" s="31"/>
      <c r="R791" s="22" t="str">
        <f t="shared" si="266"/>
        <v>-</v>
      </c>
      <c r="S791" s="31"/>
      <c r="T791" s="31"/>
      <c r="U791" s="23" t="str">
        <f t="shared" si="267"/>
        <v>-</v>
      </c>
      <c r="V791" s="30">
        <v>0</v>
      </c>
      <c r="W791" s="24" t="s">
        <v>1226</v>
      </c>
      <c r="X791" s="30">
        <v>0</v>
      </c>
      <c r="Y791" s="24" t="s">
        <v>1226</v>
      </c>
      <c r="Z791" s="30">
        <v>0</v>
      </c>
      <c r="AA791" s="24" t="str">
        <f t="shared" si="268"/>
        <v>-</v>
      </c>
      <c r="AB791" s="64">
        <f>Z791*$AB$3*$AB$4</f>
        <v>0</v>
      </c>
      <c r="AC791" s="23" t="str">
        <f t="shared" si="269"/>
        <v>-</v>
      </c>
    </row>
    <row r="792" spans="1:29">
      <c r="A792" s="25"/>
      <c r="B792" s="25"/>
      <c r="C792" s="25"/>
      <c r="D792" s="25"/>
      <c r="E792" s="26" t="s">
        <v>100</v>
      </c>
      <c r="F792" s="28"/>
      <c r="G792" s="32" t="s">
        <v>355</v>
      </c>
      <c r="H792" s="20">
        <f t="shared" ref="H792:AB792" si="294">H793+H794</f>
        <v>0</v>
      </c>
      <c r="I792" s="20">
        <f t="shared" si="294"/>
        <v>5</v>
      </c>
      <c r="J792" s="20">
        <f t="shared" si="294"/>
        <v>6</v>
      </c>
      <c r="K792" s="20">
        <f t="shared" si="294"/>
        <v>0</v>
      </c>
      <c r="L792" s="22">
        <f t="shared" si="274"/>
        <v>-100</v>
      </c>
      <c r="M792" s="20">
        <f t="shared" si="294"/>
        <v>0</v>
      </c>
      <c r="N792" s="20">
        <f t="shared" si="294"/>
        <v>0</v>
      </c>
      <c r="O792" s="22" t="str">
        <f t="shared" ref="O792:O855" si="295">IFERROR(N792/K792*100-100,"-")</f>
        <v>-</v>
      </c>
      <c r="P792" s="20">
        <f t="shared" si="294"/>
        <v>0</v>
      </c>
      <c r="Q792" s="20">
        <f t="shared" si="294"/>
        <v>0</v>
      </c>
      <c r="R792" s="22" t="str">
        <f t="shared" ref="R792:R855" si="296">IFERROR(Q792/N792*100-100,"-")</f>
        <v>-</v>
      </c>
      <c r="S792" s="20">
        <f t="shared" si="294"/>
        <v>0</v>
      </c>
      <c r="T792" s="20">
        <f t="shared" si="294"/>
        <v>0</v>
      </c>
      <c r="U792" s="23" t="str">
        <f t="shared" ref="U792:U855" si="297">IFERROR(S792/Q792*100-100,"-")</f>
        <v>-</v>
      </c>
      <c r="V792" s="79">
        <v>0</v>
      </c>
      <c r="W792" s="80" t="s">
        <v>1226</v>
      </c>
      <c r="X792" s="79">
        <v>0</v>
      </c>
      <c r="Y792" s="80" t="s">
        <v>1226</v>
      </c>
      <c r="Z792" s="79">
        <v>0</v>
      </c>
      <c r="AA792" s="24" t="str">
        <f t="shared" ref="AA792:AA855" si="298">IFERROR(Z792/X792*100-100,"-")</f>
        <v>-</v>
      </c>
      <c r="AB792" s="63">
        <f t="shared" si="294"/>
        <v>0</v>
      </c>
      <c r="AC792" s="23" t="str">
        <f t="shared" ref="AC792:AC855" si="299">IFERROR(AB792/Z792*100-100,"-")</f>
        <v>-</v>
      </c>
    </row>
    <row r="793" spans="1:29">
      <c r="A793" s="25"/>
      <c r="B793" s="25"/>
      <c r="C793" s="25"/>
      <c r="D793" s="25"/>
      <c r="E793" s="25"/>
      <c r="F793" s="28" t="s">
        <v>926</v>
      </c>
      <c r="G793" s="29">
        <v>100</v>
      </c>
      <c r="H793" s="31">
        <v>0</v>
      </c>
      <c r="I793" s="31">
        <v>4</v>
      </c>
      <c r="J793" s="31">
        <v>5</v>
      </c>
      <c r="K793" s="31">
        <v>0</v>
      </c>
      <c r="L793" s="22">
        <f t="shared" si="274"/>
        <v>-100</v>
      </c>
      <c r="M793" s="31"/>
      <c r="N793" s="31"/>
      <c r="O793" s="22" t="str">
        <f t="shared" si="295"/>
        <v>-</v>
      </c>
      <c r="P793" s="31"/>
      <c r="Q793" s="31"/>
      <c r="R793" s="22" t="str">
        <f t="shared" si="296"/>
        <v>-</v>
      </c>
      <c r="S793" s="31"/>
      <c r="T793" s="31"/>
      <c r="U793" s="23" t="str">
        <f t="shared" si="297"/>
        <v>-</v>
      </c>
      <c r="V793" s="30">
        <v>0</v>
      </c>
      <c r="W793" s="24" t="s">
        <v>1226</v>
      </c>
      <c r="X793" s="30">
        <v>0</v>
      </c>
      <c r="Y793" s="24" t="s">
        <v>1226</v>
      </c>
      <c r="Z793" s="30">
        <v>0</v>
      </c>
      <c r="AA793" s="24" t="str">
        <f t="shared" si="298"/>
        <v>-</v>
      </c>
      <c r="AB793" s="64">
        <f>Z793*$AB$3*$AB$4</f>
        <v>0</v>
      </c>
      <c r="AC793" s="23" t="str">
        <f t="shared" si="299"/>
        <v>-</v>
      </c>
    </row>
    <row r="794" spans="1:29">
      <c r="A794" s="25"/>
      <c r="B794" s="25"/>
      <c r="C794" s="25"/>
      <c r="D794" s="25"/>
      <c r="E794" s="25"/>
      <c r="F794" s="28" t="s">
        <v>927</v>
      </c>
      <c r="G794" s="29">
        <v>100</v>
      </c>
      <c r="H794" s="31">
        <v>0</v>
      </c>
      <c r="I794" s="31">
        <v>1</v>
      </c>
      <c r="J794" s="31">
        <v>1</v>
      </c>
      <c r="K794" s="31">
        <v>0</v>
      </c>
      <c r="L794" s="22">
        <f t="shared" si="274"/>
        <v>-100</v>
      </c>
      <c r="M794" s="31"/>
      <c r="N794" s="31"/>
      <c r="O794" s="22" t="str">
        <f t="shared" si="295"/>
        <v>-</v>
      </c>
      <c r="P794" s="31"/>
      <c r="Q794" s="31"/>
      <c r="R794" s="22" t="str">
        <f t="shared" si="296"/>
        <v>-</v>
      </c>
      <c r="S794" s="31"/>
      <c r="T794" s="31"/>
      <c r="U794" s="23" t="str">
        <f t="shared" si="297"/>
        <v>-</v>
      </c>
      <c r="V794" s="30">
        <v>0</v>
      </c>
      <c r="W794" s="24" t="s">
        <v>1226</v>
      </c>
      <c r="X794" s="30">
        <v>0</v>
      </c>
      <c r="Y794" s="24" t="s">
        <v>1226</v>
      </c>
      <c r="Z794" s="30">
        <v>0</v>
      </c>
      <c r="AA794" s="24" t="str">
        <f t="shared" si="298"/>
        <v>-</v>
      </c>
      <c r="AB794" s="64">
        <f>Z794*$AB$3*$AB$4</f>
        <v>0</v>
      </c>
      <c r="AC794" s="23" t="str">
        <f t="shared" si="299"/>
        <v>-</v>
      </c>
    </row>
    <row r="795" spans="1:29">
      <c r="A795" s="25"/>
      <c r="B795" s="25"/>
      <c r="C795" s="25"/>
      <c r="D795" s="25"/>
      <c r="E795" s="26" t="s">
        <v>101</v>
      </c>
      <c r="F795" s="28"/>
      <c r="G795" s="32" t="s">
        <v>355</v>
      </c>
      <c r="H795" s="20">
        <f t="shared" ref="H795:AB795" si="300">H796+H797</f>
        <v>741338</v>
      </c>
      <c r="I795" s="20">
        <f t="shared" si="300"/>
        <v>696894</v>
      </c>
      <c r="J795" s="20">
        <f t="shared" si="300"/>
        <v>777809</v>
      </c>
      <c r="K795" s="20">
        <f t="shared" si="300"/>
        <v>117340</v>
      </c>
      <c r="L795" s="22">
        <f t="shared" si="274"/>
        <v>-83.162432163284521</v>
      </c>
      <c r="M795" s="20">
        <f t="shared" si="300"/>
        <v>658618</v>
      </c>
      <c r="N795" s="20">
        <f t="shared" si="300"/>
        <v>58209</v>
      </c>
      <c r="O795" s="22">
        <f t="shared" si="295"/>
        <v>-50.392875404806546</v>
      </c>
      <c r="P795" s="20">
        <f t="shared" si="300"/>
        <v>160915</v>
      </c>
      <c r="Q795" s="20">
        <f t="shared" si="300"/>
        <v>85088</v>
      </c>
      <c r="R795" s="22">
        <f t="shared" si="296"/>
        <v>46.176708069198924</v>
      </c>
      <c r="S795" s="20">
        <f t="shared" si="300"/>
        <v>85647</v>
      </c>
      <c r="T795" s="20">
        <f t="shared" si="300"/>
        <v>31022</v>
      </c>
      <c r="U795" s="23">
        <f t="shared" si="297"/>
        <v>0.65696690485144416</v>
      </c>
      <c r="V795" s="79">
        <v>100889</v>
      </c>
      <c r="W795" s="80">
        <v>17.796303431527065</v>
      </c>
      <c r="X795" s="79">
        <v>111650</v>
      </c>
      <c r="Y795" s="80">
        <v>10.666177680421058</v>
      </c>
      <c r="Z795" s="79">
        <v>122413</v>
      </c>
      <c r="AA795" s="24">
        <f t="shared" si="298"/>
        <v>9.6399462606359094</v>
      </c>
      <c r="AB795" s="63">
        <f t="shared" si="300"/>
        <v>133843.19146199999</v>
      </c>
      <c r="AC795" s="23">
        <f t="shared" si="299"/>
        <v>9.3373999999999882</v>
      </c>
    </row>
    <row r="796" spans="1:29">
      <c r="A796" s="25"/>
      <c r="B796" s="25"/>
      <c r="C796" s="25"/>
      <c r="D796" s="25"/>
      <c r="E796" s="25"/>
      <c r="F796" s="28" t="s">
        <v>928</v>
      </c>
      <c r="G796" s="29">
        <v>100</v>
      </c>
      <c r="H796" s="30">
        <v>662038</v>
      </c>
      <c r="I796" s="30">
        <v>648747</v>
      </c>
      <c r="J796" s="30">
        <v>701396</v>
      </c>
      <c r="K796" s="30">
        <v>64149</v>
      </c>
      <c r="L796" s="22">
        <f t="shared" si="274"/>
        <v>-90.111861788956247</v>
      </c>
      <c r="M796" s="30">
        <v>607252</v>
      </c>
      <c r="N796" s="30">
        <v>34324</v>
      </c>
      <c r="O796" s="22">
        <f t="shared" si="295"/>
        <v>-46.493320238819003</v>
      </c>
      <c r="P796" s="30">
        <v>87972</v>
      </c>
      <c r="Q796" s="30">
        <v>37214</v>
      </c>
      <c r="R796" s="22">
        <f t="shared" si="296"/>
        <v>8.4197645962009062</v>
      </c>
      <c r="S796" s="30">
        <v>45355</v>
      </c>
      <c r="T796" s="30">
        <v>12489</v>
      </c>
      <c r="U796" s="23">
        <f t="shared" si="297"/>
        <v>21.87617563282636</v>
      </c>
      <c r="V796" s="89">
        <v>44125</v>
      </c>
      <c r="W796" s="90">
        <v>-2.7119391467313392</v>
      </c>
      <c r="X796" s="89">
        <v>48831</v>
      </c>
      <c r="Y796" s="90">
        <v>10.665155807365451</v>
      </c>
      <c r="Z796" s="89">
        <v>53539</v>
      </c>
      <c r="AA796" s="24">
        <f t="shared" si="298"/>
        <v>9.6414163134074755</v>
      </c>
      <c r="AB796" s="64">
        <f>Z796*$AB$3*$AB$4</f>
        <v>58538.150585999996</v>
      </c>
      <c r="AC796" s="23">
        <f t="shared" si="299"/>
        <v>9.3373999999999882</v>
      </c>
    </row>
    <row r="797" spans="1:29">
      <c r="A797" s="25"/>
      <c r="B797" s="25"/>
      <c r="C797" s="25"/>
      <c r="D797" s="25"/>
      <c r="E797" s="25"/>
      <c r="F797" s="28" t="s">
        <v>929</v>
      </c>
      <c r="G797" s="29">
        <v>100</v>
      </c>
      <c r="H797" s="30">
        <v>79300</v>
      </c>
      <c r="I797" s="30">
        <v>48147</v>
      </c>
      <c r="J797" s="30">
        <v>76413</v>
      </c>
      <c r="K797" s="30">
        <v>53191</v>
      </c>
      <c r="L797" s="22">
        <f t="shared" si="274"/>
        <v>10.47624981826489</v>
      </c>
      <c r="M797" s="30">
        <v>51366</v>
      </c>
      <c r="N797" s="30">
        <v>23885</v>
      </c>
      <c r="O797" s="22">
        <f t="shared" si="295"/>
        <v>-55.095786881239306</v>
      </c>
      <c r="P797" s="30">
        <v>72943</v>
      </c>
      <c r="Q797" s="30">
        <v>47874</v>
      </c>
      <c r="R797" s="22">
        <f t="shared" si="296"/>
        <v>100.4354197194892</v>
      </c>
      <c r="S797" s="30">
        <v>40292</v>
      </c>
      <c r="T797" s="30">
        <v>18533</v>
      </c>
      <c r="U797" s="23">
        <f t="shared" si="297"/>
        <v>-15.837406525462669</v>
      </c>
      <c r="V797" s="89">
        <v>56764</v>
      </c>
      <c r="W797" s="90">
        <v>40.881564578576388</v>
      </c>
      <c r="X797" s="89">
        <v>62819</v>
      </c>
      <c r="Y797" s="90">
        <v>10.666972024522579</v>
      </c>
      <c r="Z797" s="89">
        <v>68874</v>
      </c>
      <c r="AA797" s="24">
        <f t="shared" si="298"/>
        <v>9.6388035466976589</v>
      </c>
      <c r="AB797" s="64">
        <f>Z797*$AB$3*$AB$4</f>
        <v>75305.040875999999</v>
      </c>
      <c r="AC797" s="23">
        <f t="shared" si="299"/>
        <v>9.3374000000000024</v>
      </c>
    </row>
    <row r="798" spans="1:29">
      <c r="A798" s="25"/>
      <c r="B798" s="25"/>
      <c r="C798" s="25"/>
      <c r="D798" s="26" t="s">
        <v>388</v>
      </c>
      <c r="E798" s="26"/>
      <c r="F798" s="28"/>
      <c r="G798" s="32" t="s">
        <v>355</v>
      </c>
      <c r="H798" s="20">
        <f t="shared" ref="H798:AB798" si="301">H799+H803+H807+H811+H814+H817+H820+H824+H828+H831</f>
        <v>22721940</v>
      </c>
      <c r="I798" s="20">
        <f t="shared" si="301"/>
        <v>21973744</v>
      </c>
      <c r="J798" s="20">
        <f t="shared" si="301"/>
        <v>24069395</v>
      </c>
      <c r="K798" s="20">
        <f t="shared" si="301"/>
        <v>15714932</v>
      </c>
      <c r="L798" s="22">
        <f t="shared" si="274"/>
        <v>-28.48313878599842</v>
      </c>
      <c r="M798" s="20">
        <f t="shared" si="301"/>
        <v>24265396</v>
      </c>
      <c r="N798" s="20">
        <f t="shared" si="301"/>
        <v>35214934</v>
      </c>
      <c r="O798" s="22">
        <f t="shared" si="295"/>
        <v>124.0858185068825</v>
      </c>
      <c r="P798" s="20">
        <f t="shared" si="301"/>
        <v>43438414</v>
      </c>
      <c r="Q798" s="20">
        <f t="shared" si="301"/>
        <v>43451105</v>
      </c>
      <c r="R798" s="22">
        <f t="shared" si="296"/>
        <v>23.388290320237431</v>
      </c>
      <c r="S798" s="20">
        <f t="shared" si="301"/>
        <v>58278175</v>
      </c>
      <c r="T798" s="20">
        <f t="shared" si="301"/>
        <v>16710987</v>
      </c>
      <c r="U798" s="23">
        <f t="shared" si="297"/>
        <v>34.123574072512071</v>
      </c>
      <c r="V798" s="79">
        <v>54639575</v>
      </c>
      <c r="W798" s="80">
        <v>-6.2435036786927469</v>
      </c>
      <c r="X798" s="79">
        <v>61609357</v>
      </c>
      <c r="Y798" s="80">
        <v>12.755922790395061</v>
      </c>
      <c r="Z798" s="79">
        <v>68579968</v>
      </c>
      <c r="AA798" s="24">
        <f t="shared" si="298"/>
        <v>11.314208327153949</v>
      </c>
      <c r="AB798" s="63">
        <f t="shared" si="301"/>
        <v>74983553.932032004</v>
      </c>
      <c r="AC798" s="23">
        <f t="shared" si="299"/>
        <v>9.3374000000000024</v>
      </c>
    </row>
    <row r="799" spans="1:29">
      <c r="A799" s="25"/>
      <c r="B799" s="25"/>
      <c r="C799" s="25"/>
      <c r="D799" s="25"/>
      <c r="E799" s="26" t="s">
        <v>102</v>
      </c>
      <c r="F799" s="28"/>
      <c r="G799" s="32" t="s">
        <v>355</v>
      </c>
      <c r="H799" s="20">
        <f t="shared" ref="H799:AB799" si="302">SUM(H800:H802)</f>
        <v>8345099</v>
      </c>
      <c r="I799" s="20">
        <f t="shared" si="302"/>
        <v>7628589</v>
      </c>
      <c r="J799" s="20">
        <f t="shared" si="302"/>
        <v>9488414</v>
      </c>
      <c r="K799" s="20">
        <f t="shared" si="302"/>
        <v>5049430</v>
      </c>
      <c r="L799" s="22">
        <f t="shared" si="274"/>
        <v>-33.809122499586749</v>
      </c>
      <c r="M799" s="20">
        <f t="shared" si="302"/>
        <v>8312478</v>
      </c>
      <c r="N799" s="20">
        <f t="shared" si="302"/>
        <v>13633969</v>
      </c>
      <c r="O799" s="22">
        <f t="shared" si="295"/>
        <v>170.01006054148684</v>
      </c>
      <c r="P799" s="20">
        <f t="shared" si="302"/>
        <v>13957379</v>
      </c>
      <c r="Q799" s="20">
        <f t="shared" si="302"/>
        <v>17618231</v>
      </c>
      <c r="R799" s="22">
        <f t="shared" si="296"/>
        <v>29.223053096277397</v>
      </c>
      <c r="S799" s="20">
        <f t="shared" si="302"/>
        <v>23395047</v>
      </c>
      <c r="T799" s="20">
        <f t="shared" si="302"/>
        <v>6606944</v>
      </c>
      <c r="U799" s="23">
        <f t="shared" si="297"/>
        <v>32.788853773117182</v>
      </c>
      <c r="V799" s="79">
        <v>22154863</v>
      </c>
      <c r="W799" s="80">
        <v>-5.3010536802939612</v>
      </c>
      <c r="X799" s="79">
        <v>24980921</v>
      </c>
      <c r="Y799" s="80">
        <v>12.755926317395861</v>
      </c>
      <c r="Z799" s="79">
        <v>27807313</v>
      </c>
      <c r="AA799" s="24">
        <f t="shared" si="298"/>
        <v>11.314202546815636</v>
      </c>
      <c r="AB799" s="63">
        <f t="shared" si="302"/>
        <v>30403793.044061996</v>
      </c>
      <c r="AC799" s="23">
        <f t="shared" si="299"/>
        <v>9.3373999999999882</v>
      </c>
    </row>
    <row r="800" spans="1:29">
      <c r="A800" s="25"/>
      <c r="B800" s="25"/>
      <c r="C800" s="25"/>
      <c r="D800" s="25"/>
      <c r="E800" s="25"/>
      <c r="F800" s="28" t="s">
        <v>930</v>
      </c>
      <c r="G800" s="29">
        <v>100</v>
      </c>
      <c r="H800" s="30">
        <v>1410735</v>
      </c>
      <c r="I800" s="30">
        <v>1262123</v>
      </c>
      <c r="J800" s="30">
        <v>1701651</v>
      </c>
      <c r="K800" s="30">
        <v>706357</v>
      </c>
      <c r="L800" s="22">
        <f t="shared" si="274"/>
        <v>-44.034218534960537</v>
      </c>
      <c r="M800" s="30">
        <v>1264101</v>
      </c>
      <c r="N800" s="30">
        <v>2486001</v>
      </c>
      <c r="O800" s="22">
        <f t="shared" si="295"/>
        <v>251.94682009238954</v>
      </c>
      <c r="P800" s="30">
        <v>1952476</v>
      </c>
      <c r="Q800" s="30">
        <v>3458637</v>
      </c>
      <c r="R800" s="22">
        <f t="shared" si="296"/>
        <v>39.124521671552031</v>
      </c>
      <c r="S800" s="30">
        <v>4938020</v>
      </c>
      <c r="T800" s="30">
        <v>1287464</v>
      </c>
      <c r="U800" s="23">
        <f t="shared" si="297"/>
        <v>42.773583929160537</v>
      </c>
      <c r="V800" s="89">
        <v>4349210</v>
      </c>
      <c r="W800" s="90"/>
      <c r="X800" s="89">
        <v>4903992</v>
      </c>
      <c r="Y800" s="90"/>
      <c r="Z800" s="89">
        <v>5458839</v>
      </c>
      <c r="AA800" s="24">
        <f t="shared" si="298"/>
        <v>11.314190561485418</v>
      </c>
      <c r="AB800" s="64">
        <f>Z800*$AB$3*$AB$4</f>
        <v>5968552.6327859992</v>
      </c>
      <c r="AC800" s="23">
        <f t="shared" si="299"/>
        <v>9.3373999999999882</v>
      </c>
    </row>
    <row r="801" spans="1:29">
      <c r="A801" s="25"/>
      <c r="B801" s="25"/>
      <c r="C801" s="25"/>
      <c r="D801" s="25"/>
      <c r="E801" s="25"/>
      <c r="F801" s="28" t="s">
        <v>931</v>
      </c>
      <c r="G801" s="29">
        <v>100</v>
      </c>
      <c r="H801" s="30">
        <v>5325414</v>
      </c>
      <c r="I801" s="30">
        <v>4967544</v>
      </c>
      <c r="J801" s="30">
        <v>5925372</v>
      </c>
      <c r="K801" s="30">
        <v>3679741</v>
      </c>
      <c r="L801" s="22">
        <f t="shared" ref="L801:L864" si="303">IFERROR(K801/I801*100-100,"-")</f>
        <v>-25.924340076303295</v>
      </c>
      <c r="M801" s="30">
        <v>5742048</v>
      </c>
      <c r="N801" s="30">
        <v>8660000</v>
      </c>
      <c r="O801" s="22">
        <f t="shared" si="295"/>
        <v>135.34265047458501</v>
      </c>
      <c r="P801" s="30">
        <v>10171353</v>
      </c>
      <c r="Q801" s="30">
        <v>11133799</v>
      </c>
      <c r="R801" s="22">
        <f t="shared" si="296"/>
        <v>28.565808314087775</v>
      </c>
      <c r="S801" s="30">
        <v>13576246</v>
      </c>
      <c r="T801" s="30">
        <v>4130884</v>
      </c>
      <c r="U801" s="23">
        <f t="shared" si="297"/>
        <v>21.937229152421381</v>
      </c>
      <c r="V801" s="89">
        <v>14000731</v>
      </c>
      <c r="W801" s="90"/>
      <c r="X801" s="89">
        <v>15786654</v>
      </c>
      <c r="Y801" s="90"/>
      <c r="Z801" s="89">
        <v>17572789</v>
      </c>
      <c r="AA801" s="24">
        <f t="shared" si="298"/>
        <v>11.314208824745251</v>
      </c>
      <c r="AB801" s="64">
        <f>Z801*$AB$3*$AB$4</f>
        <v>19213630.600085996</v>
      </c>
      <c r="AC801" s="23">
        <f t="shared" si="299"/>
        <v>9.3373999999999882</v>
      </c>
    </row>
    <row r="802" spans="1:29">
      <c r="A802" s="25"/>
      <c r="B802" s="25"/>
      <c r="C802" s="25"/>
      <c r="D802" s="25"/>
      <c r="E802" s="25"/>
      <c r="F802" s="28" t="s">
        <v>932</v>
      </c>
      <c r="G802" s="29">
        <v>100</v>
      </c>
      <c r="H802" s="30">
        <v>1608950</v>
      </c>
      <c r="I802" s="30">
        <v>1398922</v>
      </c>
      <c r="J802" s="30">
        <v>1861391</v>
      </c>
      <c r="K802" s="30">
        <v>663332</v>
      </c>
      <c r="L802" s="22">
        <f t="shared" si="303"/>
        <v>-52.582631483385065</v>
      </c>
      <c r="M802" s="30">
        <v>1306329</v>
      </c>
      <c r="N802" s="30">
        <v>2487968</v>
      </c>
      <c r="O802" s="22">
        <f t="shared" si="295"/>
        <v>275.07130667599336</v>
      </c>
      <c r="P802" s="30">
        <v>1833550</v>
      </c>
      <c r="Q802" s="30">
        <v>3025795</v>
      </c>
      <c r="R802" s="22">
        <f t="shared" si="296"/>
        <v>21.617118869696085</v>
      </c>
      <c r="S802" s="30">
        <v>4880781</v>
      </c>
      <c r="T802" s="30">
        <v>1188596</v>
      </c>
      <c r="U802" s="23">
        <f t="shared" si="297"/>
        <v>61.305739483342393</v>
      </c>
      <c r="V802" s="89">
        <v>3804922</v>
      </c>
      <c r="W802" s="90"/>
      <c r="X802" s="89">
        <v>4290275</v>
      </c>
      <c r="Y802" s="90"/>
      <c r="Z802" s="89">
        <v>4775685</v>
      </c>
      <c r="AA802" s="24">
        <f t="shared" si="298"/>
        <v>11.31419314612701</v>
      </c>
      <c r="AB802" s="64">
        <f>Z802*$AB$3*$AB$4</f>
        <v>5221609.8111899998</v>
      </c>
      <c r="AC802" s="23">
        <f t="shared" si="299"/>
        <v>9.3374000000000024</v>
      </c>
    </row>
    <row r="803" spans="1:29">
      <c r="A803" s="25"/>
      <c r="B803" s="25"/>
      <c r="C803" s="25"/>
      <c r="D803" s="25"/>
      <c r="E803" s="26" t="s">
        <v>103</v>
      </c>
      <c r="F803" s="28"/>
      <c r="G803" s="32" t="s">
        <v>355</v>
      </c>
      <c r="H803" s="20">
        <f t="shared" ref="H803:AB803" si="304">SUM(H804:H806)</f>
        <v>96804</v>
      </c>
      <c r="I803" s="20">
        <f t="shared" si="304"/>
        <v>93437</v>
      </c>
      <c r="J803" s="20">
        <f t="shared" si="304"/>
        <v>110066</v>
      </c>
      <c r="K803" s="20">
        <f t="shared" si="304"/>
        <v>138666</v>
      </c>
      <c r="L803" s="22">
        <f t="shared" si="303"/>
        <v>48.405877757205388</v>
      </c>
      <c r="M803" s="20">
        <f t="shared" si="304"/>
        <v>109951</v>
      </c>
      <c r="N803" s="20">
        <f t="shared" si="304"/>
        <v>109821</v>
      </c>
      <c r="O803" s="22">
        <f t="shared" si="295"/>
        <v>-20.801782700878363</v>
      </c>
      <c r="P803" s="20">
        <f t="shared" si="304"/>
        <v>383293</v>
      </c>
      <c r="Q803" s="20">
        <f t="shared" si="304"/>
        <v>168939</v>
      </c>
      <c r="R803" s="22">
        <f t="shared" si="296"/>
        <v>53.831234463354008</v>
      </c>
      <c r="S803" s="20">
        <f t="shared" si="304"/>
        <v>303334</v>
      </c>
      <c r="T803" s="20">
        <f t="shared" si="304"/>
        <v>92074</v>
      </c>
      <c r="U803" s="23">
        <f t="shared" si="297"/>
        <v>79.552382812731224</v>
      </c>
      <c r="V803" s="79">
        <v>212439</v>
      </c>
      <c r="W803" s="80">
        <v>-29.965318757541198</v>
      </c>
      <c r="X803" s="79">
        <v>239537</v>
      </c>
      <c r="Y803" s="80">
        <v>12.755661625219489</v>
      </c>
      <c r="Z803" s="79">
        <v>266641</v>
      </c>
      <c r="AA803" s="24">
        <f t="shared" si="298"/>
        <v>11.315162167013867</v>
      </c>
      <c r="AB803" s="63">
        <f t="shared" si="304"/>
        <v>291538.33673399995</v>
      </c>
      <c r="AC803" s="23">
        <f t="shared" si="299"/>
        <v>9.3373999999999882</v>
      </c>
    </row>
    <row r="804" spans="1:29">
      <c r="A804" s="25"/>
      <c r="B804" s="25"/>
      <c r="C804" s="25"/>
      <c r="D804" s="25"/>
      <c r="E804" s="25"/>
      <c r="F804" s="28" t="s">
        <v>933</v>
      </c>
      <c r="G804" s="29">
        <v>100</v>
      </c>
      <c r="H804" s="30">
        <v>14113</v>
      </c>
      <c r="I804" s="30">
        <v>13041</v>
      </c>
      <c r="J804" s="30">
        <v>17715</v>
      </c>
      <c r="K804" s="30">
        <v>16229</v>
      </c>
      <c r="L804" s="22">
        <f t="shared" si="303"/>
        <v>24.445978069166486</v>
      </c>
      <c r="M804" s="30">
        <v>14780</v>
      </c>
      <c r="N804" s="30">
        <v>18612</v>
      </c>
      <c r="O804" s="22">
        <f t="shared" si="295"/>
        <v>14.683591102347648</v>
      </c>
      <c r="P804" s="30">
        <v>44858</v>
      </c>
      <c r="Q804" s="30">
        <v>23008</v>
      </c>
      <c r="R804" s="22">
        <f t="shared" si="296"/>
        <v>23.61917042768107</v>
      </c>
      <c r="S804" s="30">
        <v>39435</v>
      </c>
      <c r="T804" s="30">
        <v>13069</v>
      </c>
      <c r="U804" s="23">
        <f t="shared" si="297"/>
        <v>71.39690542420027</v>
      </c>
      <c r="V804" s="89">
        <v>28933</v>
      </c>
      <c r="W804" s="90"/>
      <c r="X804" s="89">
        <v>32623</v>
      </c>
      <c r="Y804" s="90"/>
      <c r="Z804" s="89">
        <v>36315</v>
      </c>
      <c r="AA804" s="24">
        <f t="shared" si="298"/>
        <v>11.317168868589647</v>
      </c>
      <c r="AB804" s="64">
        <f>Z804*$AB$3*$AB$4</f>
        <v>39705.876809999994</v>
      </c>
      <c r="AC804" s="23">
        <f t="shared" si="299"/>
        <v>9.3373999999999882</v>
      </c>
    </row>
    <row r="805" spans="1:29">
      <c r="A805" s="25"/>
      <c r="B805" s="25"/>
      <c r="C805" s="25"/>
      <c r="D805" s="25"/>
      <c r="E805" s="25"/>
      <c r="F805" s="28" t="s">
        <v>934</v>
      </c>
      <c r="G805" s="29">
        <v>100</v>
      </c>
      <c r="H805" s="30">
        <v>64013</v>
      </c>
      <c r="I805" s="30">
        <v>64978</v>
      </c>
      <c r="J805" s="30">
        <v>73091</v>
      </c>
      <c r="K805" s="30">
        <v>96701</v>
      </c>
      <c r="L805" s="22">
        <f t="shared" si="303"/>
        <v>48.821139462587325</v>
      </c>
      <c r="M805" s="30">
        <v>75551</v>
      </c>
      <c r="N805" s="30">
        <v>69220</v>
      </c>
      <c r="O805" s="22">
        <f t="shared" si="295"/>
        <v>-28.418527212748586</v>
      </c>
      <c r="P805" s="30">
        <v>267296</v>
      </c>
      <c r="Q805" s="30">
        <v>119485</v>
      </c>
      <c r="R805" s="22">
        <f t="shared" si="296"/>
        <v>72.616295868246169</v>
      </c>
      <c r="S805" s="30">
        <v>214487</v>
      </c>
      <c r="T805" s="30">
        <v>64941</v>
      </c>
      <c r="U805" s="23">
        <f t="shared" si="297"/>
        <v>79.509561869690771</v>
      </c>
      <c r="V805" s="89">
        <v>150251</v>
      </c>
      <c r="W805" s="90"/>
      <c r="X805" s="89">
        <v>169417</v>
      </c>
      <c r="Y805" s="90"/>
      <c r="Z805" s="89">
        <v>188586</v>
      </c>
      <c r="AA805" s="24">
        <f t="shared" si="298"/>
        <v>11.314685067023973</v>
      </c>
      <c r="AB805" s="64">
        <f>Z805*$AB$3*$AB$4</f>
        <v>206195.02916399998</v>
      </c>
      <c r="AC805" s="23">
        <f t="shared" si="299"/>
        <v>9.3373999999999882</v>
      </c>
    </row>
    <row r="806" spans="1:29">
      <c r="A806" s="25"/>
      <c r="B806" s="25"/>
      <c r="C806" s="25"/>
      <c r="D806" s="25"/>
      <c r="E806" s="25"/>
      <c r="F806" s="28" t="s">
        <v>935</v>
      </c>
      <c r="G806" s="29">
        <v>100</v>
      </c>
      <c r="H806" s="30">
        <v>18678</v>
      </c>
      <c r="I806" s="30">
        <v>15418</v>
      </c>
      <c r="J806" s="30">
        <v>19260</v>
      </c>
      <c r="K806" s="30">
        <v>25736</v>
      </c>
      <c r="L806" s="22">
        <f t="shared" si="303"/>
        <v>66.921779737968592</v>
      </c>
      <c r="M806" s="30">
        <v>19620</v>
      </c>
      <c r="N806" s="30">
        <v>21989</v>
      </c>
      <c r="O806" s="22">
        <f t="shared" si="295"/>
        <v>-14.559372085794223</v>
      </c>
      <c r="P806" s="30">
        <v>71139</v>
      </c>
      <c r="Q806" s="30">
        <v>26446</v>
      </c>
      <c r="R806" s="22">
        <f t="shared" si="296"/>
        <v>20.269225521851837</v>
      </c>
      <c r="S806" s="30">
        <v>49412</v>
      </c>
      <c r="T806" s="30">
        <v>14064</v>
      </c>
      <c r="U806" s="23">
        <f t="shared" si="297"/>
        <v>86.841110186795731</v>
      </c>
      <c r="V806" s="89">
        <v>33255</v>
      </c>
      <c r="W806" s="90"/>
      <c r="X806" s="89">
        <v>37497</v>
      </c>
      <c r="Y806" s="90"/>
      <c r="Z806" s="89">
        <v>41740</v>
      </c>
      <c r="AA806" s="24">
        <f t="shared" si="298"/>
        <v>11.315571912419657</v>
      </c>
      <c r="AB806" s="64">
        <f>Z806*$AB$3*$AB$4</f>
        <v>45637.430759999996</v>
      </c>
      <c r="AC806" s="23">
        <f t="shared" si="299"/>
        <v>9.3373999999999882</v>
      </c>
    </row>
    <row r="807" spans="1:29">
      <c r="A807" s="25"/>
      <c r="B807" s="25"/>
      <c r="C807" s="25"/>
      <c r="D807" s="25"/>
      <c r="E807" s="26" t="s">
        <v>104</v>
      </c>
      <c r="F807" s="28"/>
      <c r="G807" s="32" t="s">
        <v>355</v>
      </c>
      <c r="H807" s="20">
        <f t="shared" ref="H807:AB807" si="305">SUM(H808:H810)</f>
        <v>1413779</v>
      </c>
      <c r="I807" s="20">
        <f t="shared" si="305"/>
        <v>1416374</v>
      </c>
      <c r="J807" s="20">
        <f t="shared" si="305"/>
        <v>1006340</v>
      </c>
      <c r="K807" s="20">
        <f t="shared" si="305"/>
        <v>2645097</v>
      </c>
      <c r="L807" s="22">
        <f t="shared" si="303"/>
        <v>86.751310035343778</v>
      </c>
      <c r="M807" s="20">
        <f t="shared" si="305"/>
        <v>2452934</v>
      </c>
      <c r="N807" s="20">
        <f t="shared" si="305"/>
        <v>3309688</v>
      </c>
      <c r="O807" s="22">
        <f t="shared" si="295"/>
        <v>25.125392376914718</v>
      </c>
      <c r="P807" s="20">
        <f t="shared" si="305"/>
        <v>7311443</v>
      </c>
      <c r="Q807" s="20">
        <f t="shared" si="305"/>
        <v>3490499</v>
      </c>
      <c r="R807" s="22">
        <f t="shared" si="296"/>
        <v>5.4630829250370283</v>
      </c>
      <c r="S807" s="20">
        <f t="shared" si="305"/>
        <v>4266640</v>
      </c>
      <c r="T807" s="20">
        <f t="shared" si="305"/>
        <v>802290</v>
      </c>
      <c r="U807" s="23">
        <f t="shared" si="297"/>
        <v>22.235817858707321</v>
      </c>
      <c r="V807" s="79">
        <v>4389267</v>
      </c>
      <c r="W807" s="80">
        <v>2.8740882755517134</v>
      </c>
      <c r="X807" s="79">
        <v>4949159</v>
      </c>
      <c r="Y807" s="80">
        <v>12.755933963461331</v>
      </c>
      <c r="Z807" s="79">
        <v>5509118</v>
      </c>
      <c r="AA807" s="24">
        <f t="shared" si="298"/>
        <v>11.314225305753965</v>
      </c>
      <c r="AB807" s="63">
        <f t="shared" si="305"/>
        <v>6023526.3841319997</v>
      </c>
      <c r="AC807" s="23">
        <f t="shared" si="299"/>
        <v>9.3373999999999882</v>
      </c>
    </row>
    <row r="808" spans="1:29">
      <c r="A808" s="25"/>
      <c r="B808" s="25"/>
      <c r="C808" s="25"/>
      <c r="D808" s="25"/>
      <c r="E808" s="25"/>
      <c r="F808" s="28" t="s">
        <v>936</v>
      </c>
      <c r="G808" s="29">
        <v>100</v>
      </c>
      <c r="H808" s="30">
        <v>432413</v>
      </c>
      <c r="I808" s="30">
        <v>315090</v>
      </c>
      <c r="J808" s="30">
        <v>270242</v>
      </c>
      <c r="K808" s="30">
        <v>543632</v>
      </c>
      <c r="L808" s="22">
        <f t="shared" si="303"/>
        <v>72.532292360912777</v>
      </c>
      <c r="M808" s="30">
        <v>502333</v>
      </c>
      <c r="N808" s="30">
        <v>607399</v>
      </c>
      <c r="O808" s="22">
        <f t="shared" si="295"/>
        <v>11.729809871383594</v>
      </c>
      <c r="P808" s="30">
        <v>1502680</v>
      </c>
      <c r="Q808" s="30">
        <v>637233</v>
      </c>
      <c r="R808" s="22">
        <f t="shared" si="296"/>
        <v>4.9117631079405726</v>
      </c>
      <c r="S808" s="30">
        <v>689755</v>
      </c>
      <c r="T808" s="30">
        <v>160589</v>
      </c>
      <c r="U808" s="23">
        <f t="shared" si="297"/>
        <v>8.2421971241288645</v>
      </c>
      <c r="V808" s="89">
        <v>801314</v>
      </c>
      <c r="W808" s="90"/>
      <c r="X808" s="89">
        <v>903529</v>
      </c>
      <c r="Y808" s="90"/>
      <c r="Z808" s="89">
        <v>1005757</v>
      </c>
      <c r="AA808" s="24">
        <f t="shared" si="298"/>
        <v>11.314302031257427</v>
      </c>
      <c r="AB808" s="64">
        <f>Z808*$AB$3*$AB$4</f>
        <v>1099668.554118</v>
      </c>
      <c r="AC808" s="23">
        <f t="shared" si="299"/>
        <v>9.3374000000000024</v>
      </c>
    </row>
    <row r="809" spans="1:29">
      <c r="A809" s="25"/>
      <c r="B809" s="25"/>
      <c r="C809" s="25"/>
      <c r="D809" s="25"/>
      <c r="E809" s="25"/>
      <c r="F809" s="28" t="s">
        <v>937</v>
      </c>
      <c r="G809" s="29">
        <v>100</v>
      </c>
      <c r="H809" s="30">
        <v>594533</v>
      </c>
      <c r="I809" s="30">
        <v>729369</v>
      </c>
      <c r="J809" s="30">
        <v>544492</v>
      </c>
      <c r="K809" s="30">
        <v>1547847</v>
      </c>
      <c r="L809" s="22">
        <f t="shared" si="303"/>
        <v>112.21727273849038</v>
      </c>
      <c r="M809" s="30">
        <v>1383217</v>
      </c>
      <c r="N809" s="30">
        <v>2189635</v>
      </c>
      <c r="O809" s="22">
        <f t="shared" si="295"/>
        <v>41.463271240632963</v>
      </c>
      <c r="P809" s="30">
        <v>4278481</v>
      </c>
      <c r="Q809" s="30">
        <v>2468623</v>
      </c>
      <c r="R809" s="22">
        <f t="shared" si="296"/>
        <v>12.741301632463859</v>
      </c>
      <c r="S809" s="30">
        <v>3092040</v>
      </c>
      <c r="T809" s="30">
        <v>574177</v>
      </c>
      <c r="U809" s="23">
        <f t="shared" si="297"/>
        <v>25.253633300832078</v>
      </c>
      <c r="V809" s="89">
        <v>3104268</v>
      </c>
      <c r="W809" s="90"/>
      <c r="X809" s="89">
        <v>3500247</v>
      </c>
      <c r="Y809" s="90"/>
      <c r="Z809" s="89">
        <v>3896272</v>
      </c>
      <c r="AA809" s="24">
        <f t="shared" si="298"/>
        <v>11.314201540634144</v>
      </c>
      <c r="AB809" s="64">
        <f>Z809*$AB$3*$AB$4</f>
        <v>4260082.5017280001</v>
      </c>
      <c r="AC809" s="23">
        <f t="shared" si="299"/>
        <v>9.3374000000000024</v>
      </c>
    </row>
    <row r="810" spans="1:29">
      <c r="A810" s="25"/>
      <c r="B810" s="25"/>
      <c r="C810" s="25"/>
      <c r="D810" s="25"/>
      <c r="E810" s="25"/>
      <c r="F810" s="28" t="s">
        <v>938</v>
      </c>
      <c r="G810" s="29">
        <v>100</v>
      </c>
      <c r="H810" s="30">
        <v>386833</v>
      </c>
      <c r="I810" s="30">
        <v>371915</v>
      </c>
      <c r="J810" s="30">
        <v>191606</v>
      </c>
      <c r="K810" s="30">
        <v>553618</v>
      </c>
      <c r="L810" s="22">
        <f t="shared" si="303"/>
        <v>48.856055819206006</v>
      </c>
      <c r="M810" s="30">
        <v>567384</v>
      </c>
      <c r="N810" s="30">
        <v>512654</v>
      </c>
      <c r="O810" s="22">
        <f t="shared" si="295"/>
        <v>-7.399325888970381</v>
      </c>
      <c r="P810" s="30">
        <v>1530282</v>
      </c>
      <c r="Q810" s="30">
        <v>384643</v>
      </c>
      <c r="R810" s="22">
        <f t="shared" si="296"/>
        <v>-24.970252841097505</v>
      </c>
      <c r="S810" s="30">
        <v>484845</v>
      </c>
      <c r="T810" s="30">
        <v>67524</v>
      </c>
      <c r="U810" s="23">
        <f t="shared" si="297"/>
        <v>26.050649563361361</v>
      </c>
      <c r="V810" s="89">
        <v>483685</v>
      </c>
      <c r="W810" s="90"/>
      <c r="X810" s="89">
        <v>545383</v>
      </c>
      <c r="Y810" s="90"/>
      <c r="Z810" s="89">
        <v>607089</v>
      </c>
      <c r="AA810" s="24">
        <f t="shared" si="298"/>
        <v>11.314250719219345</v>
      </c>
      <c r="AB810" s="64">
        <f>Z810*$AB$3*$AB$4</f>
        <v>663775.32828599995</v>
      </c>
      <c r="AC810" s="23">
        <f t="shared" si="299"/>
        <v>9.3373999999999882</v>
      </c>
    </row>
    <row r="811" spans="1:29">
      <c r="A811" s="25"/>
      <c r="B811" s="25"/>
      <c r="C811" s="25"/>
      <c r="D811" s="25"/>
      <c r="E811" s="26" t="s">
        <v>105</v>
      </c>
      <c r="F811" s="28"/>
      <c r="G811" s="32" t="s">
        <v>355</v>
      </c>
      <c r="H811" s="20">
        <f t="shared" ref="H811:AB811" si="306">H812+H813</f>
        <v>6163805</v>
      </c>
      <c r="I811" s="20">
        <f t="shared" si="306"/>
        <v>6465249</v>
      </c>
      <c r="J811" s="20">
        <f t="shared" si="306"/>
        <v>7008273</v>
      </c>
      <c r="K811" s="20">
        <f t="shared" si="306"/>
        <v>2462144</v>
      </c>
      <c r="L811" s="22">
        <f t="shared" si="303"/>
        <v>-61.917259489928384</v>
      </c>
      <c r="M811" s="20">
        <f t="shared" si="306"/>
        <v>5753948</v>
      </c>
      <c r="N811" s="20">
        <f t="shared" si="306"/>
        <v>10296576</v>
      </c>
      <c r="O811" s="22">
        <f t="shared" si="295"/>
        <v>318.19552390112034</v>
      </c>
      <c r="P811" s="20">
        <f t="shared" si="306"/>
        <v>6805731</v>
      </c>
      <c r="Q811" s="20">
        <f t="shared" si="306"/>
        <v>12317696</v>
      </c>
      <c r="R811" s="22">
        <f t="shared" si="296"/>
        <v>19.629049501504198</v>
      </c>
      <c r="S811" s="20">
        <f t="shared" si="306"/>
        <v>16891712</v>
      </c>
      <c r="T811" s="20">
        <f t="shared" si="306"/>
        <v>5331721</v>
      </c>
      <c r="U811" s="23">
        <f t="shared" si="297"/>
        <v>37.13369773048467</v>
      </c>
      <c r="V811" s="79">
        <v>15489379</v>
      </c>
      <c r="W811" s="80">
        <v>-8.3018997719118204</v>
      </c>
      <c r="X811" s="79">
        <v>17465192</v>
      </c>
      <c r="Y811" s="80">
        <v>12.75592133164281</v>
      </c>
      <c r="Z811" s="79">
        <v>19441239</v>
      </c>
      <c r="AA811" s="24">
        <f t="shared" si="298"/>
        <v>11.314201412729957</v>
      </c>
      <c r="AB811" s="63">
        <f t="shared" si="306"/>
        <v>21256545.250386</v>
      </c>
      <c r="AC811" s="23">
        <f t="shared" si="299"/>
        <v>9.3374000000000024</v>
      </c>
    </row>
    <row r="812" spans="1:29">
      <c r="A812" s="25"/>
      <c r="B812" s="25"/>
      <c r="C812" s="25"/>
      <c r="D812" s="25"/>
      <c r="E812" s="25"/>
      <c r="F812" s="28" t="s">
        <v>939</v>
      </c>
      <c r="G812" s="29">
        <v>100</v>
      </c>
      <c r="H812" s="30">
        <v>1445074</v>
      </c>
      <c r="I812" s="30">
        <v>1533986</v>
      </c>
      <c r="J812" s="30">
        <v>1711658</v>
      </c>
      <c r="K812" s="30">
        <v>459415</v>
      </c>
      <c r="L812" s="22">
        <f t="shared" si="303"/>
        <v>-70.05090007340354</v>
      </c>
      <c r="M812" s="30">
        <v>1249467</v>
      </c>
      <c r="N812" s="30">
        <v>2489299</v>
      </c>
      <c r="O812" s="22">
        <f t="shared" si="295"/>
        <v>441.84103697093042</v>
      </c>
      <c r="P812" s="30">
        <v>1269891</v>
      </c>
      <c r="Q812" s="30">
        <v>3019065</v>
      </c>
      <c r="R812" s="22">
        <f t="shared" si="296"/>
        <v>21.281734335650327</v>
      </c>
      <c r="S812" s="30">
        <v>4306852</v>
      </c>
      <c r="T812" s="30">
        <v>1436686</v>
      </c>
      <c r="U812" s="23">
        <f t="shared" si="297"/>
        <v>42.655159792849759</v>
      </c>
      <c r="V812" s="89">
        <v>3796444</v>
      </c>
      <c r="W812" s="90"/>
      <c r="X812" s="89">
        <v>4280715</v>
      </c>
      <c r="Y812" s="90"/>
      <c r="Z812" s="89">
        <v>4765044</v>
      </c>
      <c r="AA812" s="24">
        <f t="shared" si="298"/>
        <v>11.314208023659589</v>
      </c>
      <c r="AB812" s="64">
        <f>Z812*$AB$3*$AB$4</f>
        <v>5209975.2184560001</v>
      </c>
      <c r="AC812" s="23">
        <f t="shared" si="299"/>
        <v>9.3374000000000024</v>
      </c>
    </row>
    <row r="813" spans="1:29">
      <c r="A813" s="25"/>
      <c r="B813" s="25"/>
      <c r="C813" s="25"/>
      <c r="D813" s="25"/>
      <c r="E813" s="25"/>
      <c r="F813" s="28" t="s">
        <v>940</v>
      </c>
      <c r="G813" s="29">
        <v>100</v>
      </c>
      <c r="H813" s="30">
        <v>4718731</v>
      </c>
      <c r="I813" s="30">
        <v>4931263</v>
      </c>
      <c r="J813" s="30">
        <v>5296615</v>
      </c>
      <c r="K813" s="30">
        <v>2002729</v>
      </c>
      <c r="L813" s="22">
        <f t="shared" si="303"/>
        <v>-59.387098193708184</v>
      </c>
      <c r="M813" s="30">
        <v>4504481</v>
      </c>
      <c r="N813" s="30">
        <v>7807277</v>
      </c>
      <c r="O813" s="22">
        <f t="shared" si="295"/>
        <v>289.83192433923909</v>
      </c>
      <c r="P813" s="30">
        <v>5535840</v>
      </c>
      <c r="Q813" s="30">
        <v>9298631</v>
      </c>
      <c r="R813" s="22">
        <f t="shared" si="296"/>
        <v>19.102101795542794</v>
      </c>
      <c r="S813" s="30">
        <v>12584860</v>
      </c>
      <c r="T813" s="30">
        <v>3895035</v>
      </c>
      <c r="U813" s="23">
        <f t="shared" si="297"/>
        <v>35.34099804584136</v>
      </c>
      <c r="V813" s="89">
        <v>11692935</v>
      </c>
      <c r="W813" s="90"/>
      <c r="X813" s="89">
        <v>13184477</v>
      </c>
      <c r="Y813" s="90"/>
      <c r="Z813" s="89">
        <v>14676195</v>
      </c>
      <c r="AA813" s="24">
        <f t="shared" si="298"/>
        <v>11.314199266303859</v>
      </c>
      <c r="AB813" s="64">
        <f>Z813*$AB$3*$AB$4</f>
        <v>16046570.03193</v>
      </c>
      <c r="AC813" s="23">
        <f t="shared" si="299"/>
        <v>9.3374000000000024</v>
      </c>
    </row>
    <row r="814" spans="1:29">
      <c r="A814" s="25"/>
      <c r="B814" s="25"/>
      <c r="C814" s="25"/>
      <c r="D814" s="25"/>
      <c r="E814" s="26" t="s">
        <v>106</v>
      </c>
      <c r="F814" s="28"/>
      <c r="G814" s="32" t="s">
        <v>355</v>
      </c>
      <c r="H814" s="20">
        <f t="shared" ref="H814:AB814" si="307">H815+H816</f>
        <v>2271584</v>
      </c>
      <c r="I814" s="20">
        <f t="shared" si="307"/>
        <v>2564862</v>
      </c>
      <c r="J814" s="20">
        <f t="shared" si="307"/>
        <v>1840555</v>
      </c>
      <c r="K814" s="20">
        <f t="shared" si="307"/>
        <v>2649260</v>
      </c>
      <c r="L814" s="22">
        <f t="shared" si="303"/>
        <v>3.2905474056693862</v>
      </c>
      <c r="M814" s="20">
        <f t="shared" si="307"/>
        <v>3383203</v>
      </c>
      <c r="N814" s="20">
        <f t="shared" si="307"/>
        <v>2230433</v>
      </c>
      <c r="O814" s="22">
        <f t="shared" si="295"/>
        <v>-15.809207099340952</v>
      </c>
      <c r="P814" s="20">
        <f t="shared" si="307"/>
        <v>7322950</v>
      </c>
      <c r="Q814" s="20">
        <f t="shared" si="307"/>
        <v>2856113</v>
      </c>
      <c r="R814" s="22">
        <f t="shared" si="296"/>
        <v>28.051952244250316</v>
      </c>
      <c r="S814" s="20">
        <f t="shared" si="307"/>
        <v>4013953</v>
      </c>
      <c r="T814" s="20">
        <f t="shared" si="307"/>
        <v>1179669</v>
      </c>
      <c r="U814" s="23">
        <f t="shared" si="297"/>
        <v>40.539012286978846</v>
      </c>
      <c r="V814" s="79">
        <v>3591533</v>
      </c>
      <c r="W814" s="80">
        <v>-10.52379038817844</v>
      </c>
      <c r="X814" s="79">
        <v>4049666</v>
      </c>
      <c r="Y814" s="80">
        <v>12.755917876850901</v>
      </c>
      <c r="Z814" s="79">
        <v>4507854</v>
      </c>
      <c r="AA814" s="24">
        <f t="shared" si="298"/>
        <v>11.314217024317557</v>
      </c>
      <c r="AB814" s="63">
        <f t="shared" si="307"/>
        <v>4928770.3593959995</v>
      </c>
      <c r="AC814" s="23">
        <f t="shared" si="299"/>
        <v>9.3373999999999882</v>
      </c>
    </row>
    <row r="815" spans="1:29">
      <c r="A815" s="25"/>
      <c r="B815" s="25"/>
      <c r="C815" s="25"/>
      <c r="D815" s="25"/>
      <c r="E815" s="25"/>
      <c r="F815" s="28" t="s">
        <v>941</v>
      </c>
      <c r="G815" s="29">
        <v>100</v>
      </c>
      <c r="H815" s="30">
        <v>938372</v>
      </c>
      <c r="I815" s="30">
        <v>711543</v>
      </c>
      <c r="J815" s="30">
        <v>686374</v>
      </c>
      <c r="K815" s="30">
        <v>796761</v>
      </c>
      <c r="L815" s="22">
        <f t="shared" si="303"/>
        <v>11.976507393087971</v>
      </c>
      <c r="M815" s="30">
        <v>913472</v>
      </c>
      <c r="N815" s="30">
        <v>640823</v>
      </c>
      <c r="O815" s="22">
        <f t="shared" si="295"/>
        <v>-19.571490070422627</v>
      </c>
      <c r="P815" s="30">
        <v>2202365</v>
      </c>
      <c r="Q815" s="30">
        <v>999442</v>
      </c>
      <c r="R815" s="22">
        <f t="shared" si="296"/>
        <v>55.962254787983568</v>
      </c>
      <c r="S815" s="30">
        <v>1462409</v>
      </c>
      <c r="T815" s="30">
        <v>384708</v>
      </c>
      <c r="U815" s="23">
        <f t="shared" si="297"/>
        <v>46.322547981773823</v>
      </c>
      <c r="V815" s="89">
        <v>1256788</v>
      </c>
      <c r="W815" s="90"/>
      <c r="X815" s="89">
        <v>1417103</v>
      </c>
      <c r="Y815" s="90"/>
      <c r="Z815" s="89">
        <v>1577437</v>
      </c>
      <c r="AA815" s="24">
        <f t="shared" si="298"/>
        <v>11.314209341169985</v>
      </c>
      <c r="AB815" s="64">
        <f>Z815*$AB$3*$AB$4</f>
        <v>1724728.602438</v>
      </c>
      <c r="AC815" s="23">
        <f t="shared" si="299"/>
        <v>9.3374000000000024</v>
      </c>
    </row>
    <row r="816" spans="1:29">
      <c r="A816" s="25"/>
      <c r="B816" s="25"/>
      <c r="C816" s="25"/>
      <c r="D816" s="25"/>
      <c r="E816" s="25"/>
      <c r="F816" s="28" t="s">
        <v>942</v>
      </c>
      <c r="G816" s="29">
        <v>100</v>
      </c>
      <c r="H816" s="30">
        <v>1333212</v>
      </c>
      <c r="I816" s="30">
        <v>1853319</v>
      </c>
      <c r="J816" s="30">
        <v>1154181</v>
      </c>
      <c r="K816" s="30">
        <v>1852499</v>
      </c>
      <c r="L816" s="22">
        <f t="shared" si="303"/>
        <v>-4.4244946498679383E-2</v>
      </c>
      <c r="M816" s="30">
        <v>2469731</v>
      </c>
      <c r="N816" s="30">
        <v>1589610</v>
      </c>
      <c r="O816" s="22">
        <f t="shared" si="295"/>
        <v>-14.191046796786395</v>
      </c>
      <c r="P816" s="30">
        <v>5120585</v>
      </c>
      <c r="Q816" s="30">
        <v>1856671</v>
      </c>
      <c r="R816" s="22">
        <f t="shared" si="296"/>
        <v>16.800410163499222</v>
      </c>
      <c r="S816" s="30">
        <v>2551544</v>
      </c>
      <c r="T816" s="30">
        <v>794961</v>
      </c>
      <c r="U816" s="23">
        <f t="shared" si="297"/>
        <v>37.425747480302107</v>
      </c>
      <c r="V816" s="89">
        <v>2334745</v>
      </c>
      <c r="W816" s="90"/>
      <c r="X816" s="89">
        <v>2632563</v>
      </c>
      <c r="Y816" s="90"/>
      <c r="Z816" s="89">
        <v>2930417</v>
      </c>
      <c r="AA816" s="24">
        <f t="shared" si="298"/>
        <v>11.314221160139383</v>
      </c>
      <c r="AB816" s="64">
        <f>Z816*$AB$3*$AB$4</f>
        <v>3204041.7569579999</v>
      </c>
      <c r="AC816" s="23">
        <f t="shared" si="299"/>
        <v>9.3374000000000024</v>
      </c>
    </row>
    <row r="817" spans="1:29">
      <c r="A817" s="25"/>
      <c r="B817" s="25"/>
      <c r="C817" s="25"/>
      <c r="D817" s="25"/>
      <c r="E817" s="26" t="s">
        <v>107</v>
      </c>
      <c r="F817" s="28"/>
      <c r="G817" s="32" t="s">
        <v>355</v>
      </c>
      <c r="H817" s="20">
        <f t="shared" ref="H817:AB817" si="308">H818+H819</f>
        <v>178050</v>
      </c>
      <c r="I817" s="20">
        <f t="shared" si="308"/>
        <v>229106</v>
      </c>
      <c r="J817" s="20">
        <f t="shared" si="308"/>
        <v>202444</v>
      </c>
      <c r="K817" s="20">
        <f t="shared" si="308"/>
        <v>44808</v>
      </c>
      <c r="L817" s="22">
        <f t="shared" si="303"/>
        <v>-80.442240709540556</v>
      </c>
      <c r="M817" s="20">
        <f t="shared" si="308"/>
        <v>173858</v>
      </c>
      <c r="N817" s="20">
        <f t="shared" si="308"/>
        <v>370325</v>
      </c>
      <c r="O817" s="22">
        <f t="shared" si="295"/>
        <v>726.47071951437249</v>
      </c>
      <c r="P817" s="20">
        <f t="shared" si="308"/>
        <v>123858</v>
      </c>
      <c r="Q817" s="20">
        <f t="shared" si="308"/>
        <v>324159</v>
      </c>
      <c r="R817" s="22">
        <f t="shared" si="296"/>
        <v>-12.466347127523122</v>
      </c>
      <c r="S817" s="20">
        <f t="shared" si="308"/>
        <v>478619</v>
      </c>
      <c r="T817" s="20">
        <f t="shared" si="308"/>
        <v>190462</v>
      </c>
      <c r="U817" s="23">
        <f t="shared" si="297"/>
        <v>47.649455976850874</v>
      </c>
      <c r="V817" s="79">
        <v>407627</v>
      </c>
      <c r="W817" s="80">
        <v>-14.832674841575439</v>
      </c>
      <c r="X817" s="79">
        <v>459623</v>
      </c>
      <c r="Y817" s="80">
        <v>12.755779180476281</v>
      </c>
      <c r="Z817" s="79">
        <v>511625</v>
      </c>
      <c r="AA817" s="24">
        <f t="shared" si="298"/>
        <v>11.314055214817358</v>
      </c>
      <c r="AB817" s="63">
        <f t="shared" si="308"/>
        <v>559397.47274999996</v>
      </c>
      <c r="AC817" s="23">
        <f t="shared" si="299"/>
        <v>9.3373999999999882</v>
      </c>
    </row>
    <row r="818" spans="1:29">
      <c r="A818" s="25"/>
      <c r="B818" s="25"/>
      <c r="C818" s="25"/>
      <c r="D818" s="25"/>
      <c r="E818" s="25"/>
      <c r="F818" s="28" t="s">
        <v>943</v>
      </c>
      <c r="G818" s="29">
        <v>100</v>
      </c>
      <c r="H818" s="30">
        <v>35864</v>
      </c>
      <c r="I818" s="30">
        <v>49300</v>
      </c>
      <c r="J818" s="30">
        <v>45936</v>
      </c>
      <c r="K818" s="30">
        <v>7823</v>
      </c>
      <c r="L818" s="22">
        <f t="shared" si="303"/>
        <v>-84.131845841784994</v>
      </c>
      <c r="M818" s="30">
        <v>33120</v>
      </c>
      <c r="N818" s="30">
        <v>81557</v>
      </c>
      <c r="O818" s="22">
        <f t="shared" si="295"/>
        <v>942.5284417742555</v>
      </c>
      <c r="P818" s="30">
        <v>21625</v>
      </c>
      <c r="Q818" s="30">
        <v>59547</v>
      </c>
      <c r="R818" s="22">
        <f t="shared" si="296"/>
        <v>-26.987260443616123</v>
      </c>
      <c r="S818" s="30">
        <v>92448</v>
      </c>
      <c r="T818" s="30">
        <v>38982</v>
      </c>
      <c r="U818" s="23">
        <f t="shared" si="297"/>
        <v>55.252153760894771</v>
      </c>
      <c r="V818" s="89">
        <v>74880</v>
      </c>
      <c r="W818" s="90"/>
      <c r="X818" s="89">
        <v>84432</v>
      </c>
      <c r="Y818" s="90"/>
      <c r="Z818" s="89">
        <v>93984</v>
      </c>
      <c r="AA818" s="24">
        <f t="shared" si="298"/>
        <v>11.313246162592378</v>
      </c>
      <c r="AB818" s="64">
        <f>Z818*$AB$3*$AB$4</f>
        <v>102759.66201599999</v>
      </c>
      <c r="AC818" s="23">
        <f t="shared" si="299"/>
        <v>9.3373999999999882</v>
      </c>
    </row>
    <row r="819" spans="1:29">
      <c r="A819" s="25"/>
      <c r="B819" s="25"/>
      <c r="C819" s="25"/>
      <c r="D819" s="25"/>
      <c r="E819" s="25"/>
      <c r="F819" s="28" t="s">
        <v>944</v>
      </c>
      <c r="G819" s="29">
        <v>100</v>
      </c>
      <c r="H819" s="30">
        <v>142186</v>
      </c>
      <c r="I819" s="30">
        <v>179806</v>
      </c>
      <c r="J819" s="30">
        <v>156508</v>
      </c>
      <c r="K819" s="30">
        <v>36985</v>
      </c>
      <c r="L819" s="22">
        <f t="shared" si="303"/>
        <v>-79.430608544764908</v>
      </c>
      <c r="M819" s="30">
        <v>140738</v>
      </c>
      <c r="N819" s="30">
        <v>288768</v>
      </c>
      <c r="O819" s="22">
        <f t="shared" si="295"/>
        <v>680.77058266864947</v>
      </c>
      <c r="P819" s="30">
        <v>102233</v>
      </c>
      <c r="Q819" s="30">
        <v>264612</v>
      </c>
      <c r="R819" s="22">
        <f t="shared" si="296"/>
        <v>-8.3651928191489304</v>
      </c>
      <c r="S819" s="30">
        <v>386171</v>
      </c>
      <c r="T819" s="30">
        <v>151480</v>
      </c>
      <c r="U819" s="23">
        <f t="shared" si="297"/>
        <v>45.938581772557569</v>
      </c>
      <c r="V819" s="89">
        <v>332747</v>
      </c>
      <c r="W819" s="90"/>
      <c r="X819" s="89">
        <v>375191</v>
      </c>
      <c r="Y819" s="90"/>
      <c r="Z819" s="89">
        <v>417641</v>
      </c>
      <c r="AA819" s="24">
        <f t="shared" si="298"/>
        <v>11.314237281811131</v>
      </c>
      <c r="AB819" s="64">
        <f>Z819*$AB$3*$AB$4</f>
        <v>456637.810734</v>
      </c>
      <c r="AC819" s="23">
        <f t="shared" si="299"/>
        <v>9.3374000000000024</v>
      </c>
    </row>
    <row r="820" spans="1:29">
      <c r="A820" s="25"/>
      <c r="B820" s="25"/>
      <c r="C820" s="25"/>
      <c r="D820" s="25"/>
      <c r="E820" s="26" t="s">
        <v>108</v>
      </c>
      <c r="F820" s="28"/>
      <c r="G820" s="32" t="s">
        <v>355</v>
      </c>
      <c r="H820" s="20">
        <f t="shared" ref="H820:AB820" si="309">SUM(H821:H823)</f>
        <v>2296600</v>
      </c>
      <c r="I820" s="20">
        <f t="shared" si="309"/>
        <v>2278939</v>
      </c>
      <c r="J820" s="20">
        <f t="shared" si="309"/>
        <v>3144342</v>
      </c>
      <c r="K820" s="20">
        <f t="shared" si="309"/>
        <v>1532229</v>
      </c>
      <c r="L820" s="22">
        <f t="shared" si="303"/>
        <v>-32.765686137277044</v>
      </c>
      <c r="M820" s="20">
        <f t="shared" si="309"/>
        <v>2393108</v>
      </c>
      <c r="N820" s="20">
        <f t="shared" si="309"/>
        <v>3884129</v>
      </c>
      <c r="O820" s="22">
        <f t="shared" si="295"/>
        <v>153.49533261673028</v>
      </c>
      <c r="P820" s="20">
        <f t="shared" si="309"/>
        <v>4235310</v>
      </c>
      <c r="Q820" s="20">
        <f t="shared" si="309"/>
        <v>5295450</v>
      </c>
      <c r="R820" s="22">
        <f t="shared" si="296"/>
        <v>36.335585146631331</v>
      </c>
      <c r="S820" s="20">
        <f t="shared" si="309"/>
        <v>7179718</v>
      </c>
      <c r="T820" s="20">
        <f t="shared" si="309"/>
        <v>1834759</v>
      </c>
      <c r="U820" s="23">
        <f t="shared" si="297"/>
        <v>35.582773890793021</v>
      </c>
      <c r="V820" s="79">
        <v>6659026</v>
      </c>
      <c r="W820" s="80">
        <v>-7.2522625540445915</v>
      </c>
      <c r="X820" s="79">
        <v>7508447</v>
      </c>
      <c r="Y820" s="80">
        <v>12.755934576618259</v>
      </c>
      <c r="Z820" s="79">
        <v>8357968</v>
      </c>
      <c r="AA820" s="24">
        <f t="shared" si="298"/>
        <v>11.314203856003772</v>
      </c>
      <c r="AB820" s="63">
        <f t="shared" si="309"/>
        <v>9138384.9040319994</v>
      </c>
      <c r="AC820" s="23">
        <f t="shared" si="299"/>
        <v>9.3373999999999882</v>
      </c>
    </row>
    <row r="821" spans="1:29">
      <c r="A821" s="25"/>
      <c r="B821" s="25"/>
      <c r="C821" s="25"/>
      <c r="D821" s="25"/>
      <c r="E821" s="25"/>
      <c r="F821" s="28" t="s">
        <v>945</v>
      </c>
      <c r="G821" s="29">
        <v>114</v>
      </c>
      <c r="H821" s="30">
        <v>479345</v>
      </c>
      <c r="I821" s="30">
        <v>390613</v>
      </c>
      <c r="J821" s="30">
        <v>569946</v>
      </c>
      <c r="K821" s="30">
        <v>218258</v>
      </c>
      <c r="L821" s="22">
        <f t="shared" si="303"/>
        <v>-44.124235496514451</v>
      </c>
      <c r="M821" s="30">
        <v>379480</v>
      </c>
      <c r="N821" s="30">
        <v>698216</v>
      </c>
      <c r="O821" s="22">
        <f t="shared" si="295"/>
        <v>219.903966864903</v>
      </c>
      <c r="P821" s="30">
        <v>603299</v>
      </c>
      <c r="Q821" s="30">
        <v>1005358</v>
      </c>
      <c r="R821" s="22">
        <f t="shared" si="296"/>
        <v>43.98953905381714</v>
      </c>
      <c r="S821" s="30">
        <v>1460074</v>
      </c>
      <c r="T821" s="30">
        <v>368895</v>
      </c>
      <c r="U821" s="23">
        <f t="shared" si="297"/>
        <v>45.229261616260089</v>
      </c>
      <c r="V821" s="89">
        <v>1264232</v>
      </c>
      <c r="W821" s="90"/>
      <c r="X821" s="89">
        <v>1425496</v>
      </c>
      <c r="Y821" s="90"/>
      <c r="Z821" s="89">
        <v>1586780</v>
      </c>
      <c r="AA821" s="24">
        <f t="shared" si="298"/>
        <v>11.314237290037994</v>
      </c>
      <c r="AB821" s="64">
        <f>Z821*$AB$3*$AB$4</f>
        <v>1734943.9957199998</v>
      </c>
      <c r="AC821" s="23">
        <f t="shared" si="299"/>
        <v>9.3373999999999882</v>
      </c>
    </row>
    <row r="822" spans="1:29">
      <c r="A822" s="25"/>
      <c r="B822" s="25"/>
      <c r="C822" s="25"/>
      <c r="D822" s="25"/>
      <c r="E822" s="25"/>
      <c r="F822" s="28" t="s">
        <v>946</v>
      </c>
      <c r="G822" s="29">
        <v>114</v>
      </c>
      <c r="H822" s="30">
        <v>1272449</v>
      </c>
      <c r="I822" s="30">
        <v>1418568</v>
      </c>
      <c r="J822" s="30">
        <v>1908688</v>
      </c>
      <c r="K822" s="30">
        <v>1080845</v>
      </c>
      <c r="L822" s="22">
        <f t="shared" si="303"/>
        <v>-23.807318366126978</v>
      </c>
      <c r="M822" s="30">
        <v>1570436</v>
      </c>
      <c r="N822" s="30">
        <v>2466852</v>
      </c>
      <c r="O822" s="22">
        <f t="shared" si="295"/>
        <v>128.23365052343308</v>
      </c>
      <c r="P822" s="30">
        <v>2987616</v>
      </c>
      <c r="Q822" s="30">
        <v>3375987</v>
      </c>
      <c r="R822" s="22">
        <f t="shared" si="296"/>
        <v>36.854055289899833</v>
      </c>
      <c r="S822" s="30">
        <v>4250981</v>
      </c>
      <c r="T822" s="30">
        <v>1111537</v>
      </c>
      <c r="U822" s="23">
        <f t="shared" si="297"/>
        <v>25.918168523753195</v>
      </c>
      <c r="V822" s="89">
        <v>4245310</v>
      </c>
      <c r="W822" s="90"/>
      <c r="X822" s="89">
        <v>4786839</v>
      </c>
      <c r="Y822" s="90"/>
      <c r="Z822" s="89">
        <v>5328431</v>
      </c>
      <c r="AA822" s="24">
        <f t="shared" si="298"/>
        <v>11.314188757967415</v>
      </c>
      <c r="AB822" s="64">
        <f>Z822*$AB$3*$AB$4</f>
        <v>5825967.9161939994</v>
      </c>
      <c r="AC822" s="23">
        <f t="shared" si="299"/>
        <v>9.3373999999999882</v>
      </c>
    </row>
    <row r="823" spans="1:29">
      <c r="A823" s="25"/>
      <c r="B823" s="25"/>
      <c r="C823" s="25"/>
      <c r="D823" s="25"/>
      <c r="E823" s="25"/>
      <c r="F823" s="28" t="s">
        <v>947</v>
      </c>
      <c r="G823" s="29">
        <v>114</v>
      </c>
      <c r="H823" s="30">
        <v>544806</v>
      </c>
      <c r="I823" s="30">
        <v>469758</v>
      </c>
      <c r="J823" s="30">
        <v>665708</v>
      </c>
      <c r="K823" s="30">
        <v>233126</v>
      </c>
      <c r="L823" s="22">
        <f t="shared" si="303"/>
        <v>-50.373170866701578</v>
      </c>
      <c r="M823" s="30">
        <v>443192</v>
      </c>
      <c r="N823" s="30">
        <v>719061</v>
      </c>
      <c r="O823" s="22">
        <f t="shared" si="295"/>
        <v>208.44307370263289</v>
      </c>
      <c r="P823" s="30">
        <v>644395</v>
      </c>
      <c r="Q823" s="30">
        <v>914105</v>
      </c>
      <c r="R823" s="22">
        <f t="shared" si="296"/>
        <v>27.124819730175886</v>
      </c>
      <c r="S823" s="30">
        <v>1468663</v>
      </c>
      <c r="T823" s="30">
        <v>354327</v>
      </c>
      <c r="U823" s="23">
        <f t="shared" si="297"/>
        <v>60.666772416735512</v>
      </c>
      <c r="V823" s="89">
        <v>1149484</v>
      </c>
      <c r="W823" s="90"/>
      <c r="X823" s="89">
        <v>1296112</v>
      </c>
      <c r="Y823" s="90"/>
      <c r="Z823" s="89">
        <v>1442757</v>
      </c>
      <c r="AA823" s="24">
        <f t="shared" si="298"/>
        <v>11.314222844939323</v>
      </c>
      <c r="AB823" s="64">
        <f>Z823*$AB$3*$AB$4</f>
        <v>1577472.9921179998</v>
      </c>
      <c r="AC823" s="23">
        <f t="shared" si="299"/>
        <v>9.3373999999999882</v>
      </c>
    </row>
    <row r="824" spans="1:29">
      <c r="A824" s="25"/>
      <c r="B824" s="25"/>
      <c r="C824" s="25"/>
      <c r="D824" s="25"/>
      <c r="E824" s="26" t="s">
        <v>109</v>
      </c>
      <c r="F824" s="28"/>
      <c r="G824" s="32" t="s">
        <v>355</v>
      </c>
      <c r="H824" s="20">
        <f t="shared" ref="H824:AB824" si="310">SUM(H825:H827)</f>
        <v>730925</v>
      </c>
      <c r="I824" s="20">
        <f t="shared" si="310"/>
        <v>1648</v>
      </c>
      <c r="J824" s="20">
        <f t="shared" si="310"/>
        <v>62776</v>
      </c>
      <c r="K824" s="20">
        <f t="shared" si="310"/>
        <v>4062</v>
      </c>
      <c r="L824" s="22">
        <f t="shared" si="303"/>
        <v>146.48058252427182</v>
      </c>
      <c r="M824" s="20">
        <f t="shared" si="310"/>
        <v>3234</v>
      </c>
      <c r="N824" s="20">
        <f t="shared" si="310"/>
        <v>1730</v>
      </c>
      <c r="O824" s="22">
        <f t="shared" si="295"/>
        <v>-57.410142786804528</v>
      </c>
      <c r="P824" s="20">
        <f t="shared" si="310"/>
        <v>11227</v>
      </c>
      <c r="Q824" s="20">
        <f t="shared" si="310"/>
        <v>609</v>
      </c>
      <c r="R824" s="22">
        <f t="shared" si="296"/>
        <v>-64.797687861271669</v>
      </c>
      <c r="S824" s="20">
        <f t="shared" si="310"/>
        <v>844</v>
      </c>
      <c r="T824" s="20">
        <f t="shared" si="310"/>
        <v>51</v>
      </c>
      <c r="U824" s="23">
        <f t="shared" si="297"/>
        <v>38.587848932676536</v>
      </c>
      <c r="V824" s="79">
        <v>765</v>
      </c>
      <c r="W824" s="80">
        <v>-9.3601895734597207</v>
      </c>
      <c r="X824" s="79">
        <v>863</v>
      </c>
      <c r="Y824" s="80">
        <v>12.810457516339866</v>
      </c>
      <c r="Z824" s="79">
        <v>961</v>
      </c>
      <c r="AA824" s="24">
        <f t="shared" si="298"/>
        <v>11.355735805330241</v>
      </c>
      <c r="AB824" s="63">
        <f t="shared" si="310"/>
        <v>1050.7324140000001</v>
      </c>
      <c r="AC824" s="23">
        <f t="shared" si="299"/>
        <v>9.3374000000000024</v>
      </c>
    </row>
    <row r="825" spans="1:29">
      <c r="A825" s="25"/>
      <c r="B825" s="25"/>
      <c r="C825" s="25"/>
      <c r="D825" s="25"/>
      <c r="E825" s="25"/>
      <c r="F825" s="28" t="s">
        <v>948</v>
      </c>
      <c r="G825" s="29">
        <v>100</v>
      </c>
      <c r="H825" s="30">
        <v>721065</v>
      </c>
      <c r="I825" s="30">
        <v>1084</v>
      </c>
      <c r="J825" s="30">
        <v>52159</v>
      </c>
      <c r="K825" s="31">
        <v>529</v>
      </c>
      <c r="L825" s="22">
        <f t="shared" si="303"/>
        <v>-51.199261992619924</v>
      </c>
      <c r="M825" s="31">
        <v>412</v>
      </c>
      <c r="N825" s="31">
        <v>263</v>
      </c>
      <c r="O825" s="22">
        <f t="shared" si="295"/>
        <v>-50.283553875236301</v>
      </c>
      <c r="P825" s="30">
        <v>1463</v>
      </c>
      <c r="Q825" s="31">
        <v>96</v>
      </c>
      <c r="R825" s="22">
        <f t="shared" si="296"/>
        <v>-63.49809885931559</v>
      </c>
      <c r="S825" s="31">
        <v>132</v>
      </c>
      <c r="T825" s="31">
        <v>9</v>
      </c>
      <c r="U825" s="23">
        <f t="shared" si="297"/>
        <v>37.5</v>
      </c>
      <c r="V825" s="89">
        <v>121</v>
      </c>
      <c r="W825" s="90"/>
      <c r="X825" s="89">
        <v>136</v>
      </c>
      <c r="Y825" s="90"/>
      <c r="Z825" s="89">
        <v>152</v>
      </c>
      <c r="AA825" s="24">
        <f t="shared" si="298"/>
        <v>11.764705882352942</v>
      </c>
      <c r="AB825" s="64">
        <f>Z825*$AB$3*$AB$4</f>
        <v>166.192848</v>
      </c>
      <c r="AC825" s="23">
        <f t="shared" si="299"/>
        <v>9.3374000000000024</v>
      </c>
    </row>
    <row r="826" spans="1:29">
      <c r="A826" s="25"/>
      <c r="B826" s="25"/>
      <c r="C826" s="25"/>
      <c r="D826" s="25"/>
      <c r="E826" s="25"/>
      <c r="F826" s="28" t="s">
        <v>949</v>
      </c>
      <c r="G826" s="29">
        <v>100</v>
      </c>
      <c r="H826" s="30">
        <v>9860</v>
      </c>
      <c r="I826" s="31">
        <v>455</v>
      </c>
      <c r="J826" s="30">
        <v>10617</v>
      </c>
      <c r="K826" s="30">
        <v>3009</v>
      </c>
      <c r="L826" s="22">
        <f t="shared" si="303"/>
        <v>561.31868131868123</v>
      </c>
      <c r="M826" s="30">
        <v>2349</v>
      </c>
      <c r="N826" s="30">
        <v>1086</v>
      </c>
      <c r="O826" s="22">
        <f t="shared" si="295"/>
        <v>-63.908275174476572</v>
      </c>
      <c r="P826" s="30">
        <v>8316</v>
      </c>
      <c r="Q826" s="31">
        <v>288</v>
      </c>
      <c r="R826" s="22">
        <f t="shared" si="296"/>
        <v>-73.480662983425418</v>
      </c>
      <c r="S826" s="31">
        <v>398</v>
      </c>
      <c r="T826" s="31">
        <v>25</v>
      </c>
      <c r="U826" s="23">
        <f t="shared" si="297"/>
        <v>38.194444444444429</v>
      </c>
      <c r="V826" s="89">
        <v>362</v>
      </c>
      <c r="W826" s="90"/>
      <c r="X826" s="89">
        <v>409</v>
      </c>
      <c r="Y826" s="90"/>
      <c r="Z826" s="89">
        <v>455</v>
      </c>
      <c r="AA826" s="24">
        <f t="shared" si="298"/>
        <v>11.246943765281173</v>
      </c>
      <c r="AB826" s="64">
        <f>Z826*$AB$3*$AB$4</f>
        <v>497.48516999999998</v>
      </c>
      <c r="AC826" s="23">
        <f t="shared" si="299"/>
        <v>9.3374000000000024</v>
      </c>
    </row>
    <row r="827" spans="1:29">
      <c r="A827" s="25"/>
      <c r="B827" s="25"/>
      <c r="C827" s="25"/>
      <c r="D827" s="25"/>
      <c r="E827" s="25"/>
      <c r="F827" s="28" t="s">
        <v>950</v>
      </c>
      <c r="G827" s="29">
        <v>100</v>
      </c>
      <c r="H827" s="31">
        <v>0</v>
      </c>
      <c r="I827" s="31">
        <v>109</v>
      </c>
      <c r="J827" s="31">
        <v>0</v>
      </c>
      <c r="K827" s="31">
        <v>524</v>
      </c>
      <c r="L827" s="22">
        <f t="shared" si="303"/>
        <v>380.73394495412839</v>
      </c>
      <c r="M827" s="31">
        <v>473</v>
      </c>
      <c r="N827" s="31">
        <v>381</v>
      </c>
      <c r="O827" s="22">
        <f t="shared" si="295"/>
        <v>-27.29007633587787</v>
      </c>
      <c r="P827" s="30">
        <v>1448</v>
      </c>
      <c r="Q827" s="31">
        <v>225</v>
      </c>
      <c r="R827" s="22">
        <f t="shared" si="296"/>
        <v>-40.944881889763785</v>
      </c>
      <c r="S827" s="31">
        <v>314</v>
      </c>
      <c r="T827" s="31">
        <v>17</v>
      </c>
      <c r="U827" s="23">
        <f t="shared" si="297"/>
        <v>39.555555555555571</v>
      </c>
      <c r="V827" s="89">
        <v>282</v>
      </c>
      <c r="W827" s="90"/>
      <c r="X827" s="89">
        <v>318</v>
      </c>
      <c r="Y827" s="90"/>
      <c r="Z827" s="89">
        <v>354</v>
      </c>
      <c r="AA827" s="24">
        <f t="shared" si="298"/>
        <v>11.320754716981128</v>
      </c>
      <c r="AB827" s="64">
        <f>Z827*$AB$3*$AB$4</f>
        <v>387.054396</v>
      </c>
      <c r="AC827" s="23">
        <f t="shared" si="299"/>
        <v>9.3374000000000024</v>
      </c>
    </row>
    <row r="828" spans="1:29">
      <c r="A828" s="25"/>
      <c r="B828" s="25"/>
      <c r="C828" s="25"/>
      <c r="D828" s="25"/>
      <c r="E828" s="26" t="s">
        <v>110</v>
      </c>
      <c r="F828" s="28"/>
      <c r="G828" s="32" t="s">
        <v>355</v>
      </c>
      <c r="H828" s="20">
        <f t="shared" ref="H828:AB828" si="311">H829+H830</f>
        <v>0</v>
      </c>
      <c r="I828" s="20">
        <f t="shared" si="311"/>
        <v>46983</v>
      </c>
      <c r="J828" s="20">
        <f t="shared" si="311"/>
        <v>132526</v>
      </c>
      <c r="K828" s="20">
        <f t="shared" si="311"/>
        <v>0</v>
      </c>
      <c r="L828" s="22">
        <f t="shared" si="303"/>
        <v>-100</v>
      </c>
      <c r="M828" s="20">
        <f t="shared" si="311"/>
        <v>0</v>
      </c>
      <c r="N828" s="20">
        <f t="shared" si="311"/>
        <v>0</v>
      </c>
      <c r="O828" s="22" t="str">
        <f t="shared" si="295"/>
        <v>-</v>
      </c>
      <c r="P828" s="20">
        <f t="shared" si="311"/>
        <v>0</v>
      </c>
      <c r="Q828" s="20">
        <f t="shared" si="311"/>
        <v>0</v>
      </c>
      <c r="R828" s="22" t="str">
        <f t="shared" si="296"/>
        <v>-</v>
      </c>
      <c r="S828" s="20">
        <f t="shared" si="311"/>
        <v>0</v>
      </c>
      <c r="T828" s="20">
        <f t="shared" si="311"/>
        <v>0</v>
      </c>
      <c r="U828" s="23" t="str">
        <f t="shared" si="297"/>
        <v>-</v>
      </c>
      <c r="V828" s="79">
        <v>0</v>
      </c>
      <c r="W828" s="80" t="s">
        <v>1226</v>
      </c>
      <c r="X828" s="79">
        <v>0</v>
      </c>
      <c r="Y828" s="80" t="s">
        <v>1226</v>
      </c>
      <c r="Z828" s="79">
        <v>0</v>
      </c>
      <c r="AA828" s="24" t="str">
        <f t="shared" si="298"/>
        <v>-</v>
      </c>
      <c r="AB828" s="63">
        <f t="shared" si="311"/>
        <v>0</v>
      </c>
      <c r="AC828" s="23" t="str">
        <f t="shared" si="299"/>
        <v>-</v>
      </c>
    </row>
    <row r="829" spans="1:29">
      <c r="A829" s="25"/>
      <c r="B829" s="25"/>
      <c r="C829" s="25"/>
      <c r="D829" s="25"/>
      <c r="E829" s="25"/>
      <c r="F829" s="28" t="s">
        <v>951</v>
      </c>
      <c r="G829" s="29">
        <v>100</v>
      </c>
      <c r="H829" s="31"/>
      <c r="I829" s="31"/>
      <c r="J829" s="30">
        <v>132526</v>
      </c>
      <c r="K829" s="31">
        <v>0</v>
      </c>
      <c r="L829" s="22" t="str">
        <f t="shared" si="303"/>
        <v>-</v>
      </c>
      <c r="M829" s="31">
        <v>0</v>
      </c>
      <c r="N829" s="31"/>
      <c r="O829" s="22" t="str">
        <f t="shared" si="295"/>
        <v>-</v>
      </c>
      <c r="P829" s="31"/>
      <c r="Q829" s="31"/>
      <c r="R829" s="22" t="str">
        <f t="shared" si="296"/>
        <v>-</v>
      </c>
      <c r="S829" s="31"/>
      <c r="T829" s="31"/>
      <c r="U829" s="23" t="str">
        <f t="shared" si="297"/>
        <v>-</v>
      </c>
      <c r="V829" s="89">
        <v>0</v>
      </c>
      <c r="W829" s="90" t="s">
        <v>1226</v>
      </c>
      <c r="X829" s="89">
        <v>0</v>
      </c>
      <c r="Y829" s="90" t="s">
        <v>1226</v>
      </c>
      <c r="Z829" s="89">
        <v>0</v>
      </c>
      <c r="AA829" s="24" t="str">
        <f t="shared" si="298"/>
        <v>-</v>
      </c>
      <c r="AB829" s="64">
        <f>Z829*$AB$3*$AB$4</f>
        <v>0</v>
      </c>
      <c r="AC829" s="23" t="str">
        <f t="shared" si="299"/>
        <v>-</v>
      </c>
    </row>
    <row r="830" spans="1:29">
      <c r="A830" s="25"/>
      <c r="B830" s="25"/>
      <c r="C830" s="25"/>
      <c r="D830" s="25"/>
      <c r="E830" s="25"/>
      <c r="F830" s="28" t="s">
        <v>951</v>
      </c>
      <c r="G830" s="29">
        <v>120</v>
      </c>
      <c r="H830" s="31">
        <v>0</v>
      </c>
      <c r="I830" s="30">
        <v>46983</v>
      </c>
      <c r="J830" s="31"/>
      <c r="K830" s="31"/>
      <c r="L830" s="22">
        <f t="shared" si="303"/>
        <v>-100</v>
      </c>
      <c r="M830" s="31">
        <v>0</v>
      </c>
      <c r="N830" s="31"/>
      <c r="O830" s="22" t="str">
        <f t="shared" si="295"/>
        <v>-</v>
      </c>
      <c r="P830" s="31"/>
      <c r="Q830" s="31"/>
      <c r="R830" s="22" t="str">
        <f t="shared" si="296"/>
        <v>-</v>
      </c>
      <c r="S830" s="31"/>
      <c r="T830" s="31"/>
      <c r="U830" s="23" t="str">
        <f t="shared" si="297"/>
        <v>-</v>
      </c>
      <c r="V830" s="89">
        <v>0</v>
      </c>
      <c r="W830" s="90" t="s">
        <v>1226</v>
      </c>
      <c r="X830" s="89">
        <v>0</v>
      </c>
      <c r="Y830" s="90" t="s">
        <v>1226</v>
      </c>
      <c r="Z830" s="89">
        <v>0</v>
      </c>
      <c r="AA830" s="24" t="str">
        <f t="shared" si="298"/>
        <v>-</v>
      </c>
      <c r="AB830" s="64">
        <f>Z830*$AB$3*$AB$4</f>
        <v>0</v>
      </c>
      <c r="AC830" s="23" t="str">
        <f t="shared" si="299"/>
        <v>-</v>
      </c>
    </row>
    <row r="831" spans="1:29">
      <c r="A831" s="25"/>
      <c r="B831" s="25"/>
      <c r="C831" s="25"/>
      <c r="D831" s="25"/>
      <c r="E831" s="26" t="s">
        <v>111</v>
      </c>
      <c r="F831" s="28"/>
      <c r="G831" s="32" t="s">
        <v>355</v>
      </c>
      <c r="H831" s="20">
        <f t="shared" ref="H831:AB831" si="312">SUM(H832:H834)</f>
        <v>1225294</v>
      </c>
      <c r="I831" s="20">
        <f t="shared" si="312"/>
        <v>1248557</v>
      </c>
      <c r="J831" s="20">
        <f t="shared" si="312"/>
        <v>1073659</v>
      </c>
      <c r="K831" s="20">
        <f t="shared" si="312"/>
        <v>1189236</v>
      </c>
      <c r="L831" s="22">
        <f t="shared" si="303"/>
        <v>-4.7511647445811462</v>
      </c>
      <c r="M831" s="20">
        <f t="shared" si="312"/>
        <v>1682682</v>
      </c>
      <c r="N831" s="20">
        <f t="shared" si="312"/>
        <v>1378263</v>
      </c>
      <c r="O831" s="22">
        <f t="shared" si="295"/>
        <v>15.894826594553152</v>
      </c>
      <c r="P831" s="20">
        <f t="shared" si="312"/>
        <v>3287223</v>
      </c>
      <c r="Q831" s="20">
        <f t="shared" si="312"/>
        <v>1379409</v>
      </c>
      <c r="R831" s="22">
        <f t="shared" si="296"/>
        <v>8.3148136458703448E-2</v>
      </c>
      <c r="S831" s="20">
        <f t="shared" si="312"/>
        <v>1748308</v>
      </c>
      <c r="T831" s="20">
        <f t="shared" si="312"/>
        <v>673017</v>
      </c>
      <c r="U831" s="23">
        <f t="shared" si="297"/>
        <v>26.743264687993189</v>
      </c>
      <c r="V831" s="79">
        <v>1734676</v>
      </c>
      <c r="W831" s="80">
        <v>-0.77972531155837999</v>
      </c>
      <c r="X831" s="79">
        <v>1955949</v>
      </c>
      <c r="Y831" s="80">
        <v>12.755869107545152</v>
      </c>
      <c r="Z831" s="79">
        <v>2177249</v>
      </c>
      <c r="AA831" s="24">
        <f t="shared" si="298"/>
        <v>11.31420093264191</v>
      </c>
      <c r="AB831" s="63">
        <f t="shared" si="312"/>
        <v>2380547.4481259999</v>
      </c>
      <c r="AC831" s="23">
        <f t="shared" si="299"/>
        <v>9.3373999999999882</v>
      </c>
    </row>
    <row r="832" spans="1:29">
      <c r="A832" s="25"/>
      <c r="B832" s="25"/>
      <c r="C832" s="25"/>
      <c r="D832" s="25"/>
      <c r="E832" s="25"/>
      <c r="F832" s="28" t="s">
        <v>952</v>
      </c>
      <c r="G832" s="29">
        <v>100</v>
      </c>
      <c r="H832" s="30">
        <v>230340</v>
      </c>
      <c r="I832" s="30">
        <v>437513</v>
      </c>
      <c r="J832" s="30">
        <v>193487</v>
      </c>
      <c r="K832" s="30">
        <v>401392</v>
      </c>
      <c r="L832" s="22">
        <f t="shared" si="303"/>
        <v>-8.2559832507834017</v>
      </c>
      <c r="M832" s="30">
        <v>626097</v>
      </c>
      <c r="N832" s="30">
        <v>399873</v>
      </c>
      <c r="O832" s="22">
        <f t="shared" si="295"/>
        <v>-0.37843305297565166</v>
      </c>
      <c r="P832" s="30">
        <v>1109506</v>
      </c>
      <c r="Q832" s="30">
        <v>223758</v>
      </c>
      <c r="R832" s="22">
        <f t="shared" si="296"/>
        <v>-44.04273356790781</v>
      </c>
      <c r="S832" s="30">
        <v>253756</v>
      </c>
      <c r="T832" s="30">
        <v>86307</v>
      </c>
      <c r="U832" s="23">
        <f t="shared" si="297"/>
        <v>13.406448037612066</v>
      </c>
      <c r="V832" s="89">
        <v>281382</v>
      </c>
      <c r="W832" s="90"/>
      <c r="X832" s="89">
        <v>317275</v>
      </c>
      <c r="Y832" s="90"/>
      <c r="Z832" s="89">
        <v>353172</v>
      </c>
      <c r="AA832" s="24">
        <f t="shared" si="298"/>
        <v>11.314159640690249</v>
      </c>
      <c r="AB832" s="64">
        <f>Z832*$AB$3*$AB$4</f>
        <v>386149.08232799999</v>
      </c>
      <c r="AC832" s="23">
        <f t="shared" si="299"/>
        <v>9.3374000000000024</v>
      </c>
    </row>
    <row r="833" spans="1:29">
      <c r="A833" s="25"/>
      <c r="B833" s="25"/>
      <c r="C833" s="25"/>
      <c r="D833" s="25"/>
      <c r="E833" s="25"/>
      <c r="F833" s="28" t="s">
        <v>953</v>
      </c>
      <c r="G833" s="29">
        <v>100</v>
      </c>
      <c r="H833" s="30">
        <v>609580</v>
      </c>
      <c r="I833" s="30">
        <v>561791</v>
      </c>
      <c r="J833" s="30">
        <v>563222</v>
      </c>
      <c r="K833" s="30">
        <v>575104</v>
      </c>
      <c r="L833" s="22">
        <f t="shared" si="303"/>
        <v>2.3697424843046662</v>
      </c>
      <c r="M833" s="30">
        <v>767320</v>
      </c>
      <c r="N833" s="30">
        <v>795926</v>
      </c>
      <c r="O833" s="22">
        <f t="shared" si="295"/>
        <v>38.39688125973737</v>
      </c>
      <c r="P833" s="30">
        <v>1589672</v>
      </c>
      <c r="Q833" s="30">
        <v>1044890</v>
      </c>
      <c r="R833" s="22">
        <f t="shared" si="296"/>
        <v>31.279792342504209</v>
      </c>
      <c r="S833" s="30">
        <v>1316151</v>
      </c>
      <c r="T833" s="30">
        <v>337729</v>
      </c>
      <c r="U833" s="23">
        <f t="shared" si="297"/>
        <v>25.960723138320787</v>
      </c>
      <c r="V833" s="89">
        <v>1314013</v>
      </c>
      <c r="W833" s="90"/>
      <c r="X833" s="89">
        <v>1481627</v>
      </c>
      <c r="Y833" s="90"/>
      <c r="Z833" s="89">
        <v>1649261</v>
      </c>
      <c r="AA833" s="24">
        <f t="shared" si="298"/>
        <v>11.314183664309567</v>
      </c>
      <c r="AB833" s="64">
        <f>Z833*$AB$3*$AB$4</f>
        <v>1803259.0966139999</v>
      </c>
      <c r="AC833" s="23">
        <f t="shared" si="299"/>
        <v>9.3373999999999882</v>
      </c>
    </row>
    <row r="834" spans="1:29">
      <c r="A834" s="25"/>
      <c r="B834" s="25"/>
      <c r="C834" s="25"/>
      <c r="D834" s="25"/>
      <c r="E834" s="25"/>
      <c r="F834" s="28" t="s">
        <v>954</v>
      </c>
      <c r="G834" s="29">
        <v>100</v>
      </c>
      <c r="H834" s="30">
        <v>385374</v>
      </c>
      <c r="I834" s="30">
        <v>249253</v>
      </c>
      <c r="J834" s="30">
        <v>316950</v>
      </c>
      <c r="K834" s="30">
        <v>212740</v>
      </c>
      <c r="L834" s="22">
        <f t="shared" si="303"/>
        <v>-14.648971125723662</v>
      </c>
      <c r="M834" s="30">
        <v>289265</v>
      </c>
      <c r="N834" s="30">
        <v>182464</v>
      </c>
      <c r="O834" s="22">
        <f t="shared" si="295"/>
        <v>-14.231456237661007</v>
      </c>
      <c r="P834" s="30">
        <v>588045</v>
      </c>
      <c r="Q834" s="30">
        <v>110761</v>
      </c>
      <c r="R834" s="22">
        <f t="shared" si="296"/>
        <v>-39.29706681866012</v>
      </c>
      <c r="S834" s="30">
        <v>178401</v>
      </c>
      <c r="T834" s="30">
        <v>248981</v>
      </c>
      <c r="U834" s="23">
        <f t="shared" si="297"/>
        <v>61.068426612255223</v>
      </c>
      <c r="V834" s="89">
        <v>139281</v>
      </c>
      <c r="W834" s="90"/>
      <c r="X834" s="89">
        <v>157047</v>
      </c>
      <c r="Y834" s="90"/>
      <c r="Z834" s="89">
        <v>174816</v>
      </c>
      <c r="AA834" s="24">
        <f t="shared" si="298"/>
        <v>11.314447267378554</v>
      </c>
      <c r="AB834" s="64">
        <f>Z834*$AB$3*$AB$4</f>
        <v>191139.26918399998</v>
      </c>
      <c r="AC834" s="23">
        <f t="shared" si="299"/>
        <v>9.3373999999999882</v>
      </c>
    </row>
    <row r="835" spans="1:29">
      <c r="A835" s="25"/>
      <c r="B835" s="25"/>
      <c r="C835" s="25"/>
      <c r="D835" s="26" t="s">
        <v>389</v>
      </c>
      <c r="E835" s="26"/>
      <c r="F835" s="28"/>
      <c r="G835" s="32" t="s">
        <v>355</v>
      </c>
      <c r="H835" s="20">
        <f t="shared" ref="H835:AB835" si="313">H836+H840+H844+H847+H851+H854</f>
        <v>26772</v>
      </c>
      <c r="I835" s="20">
        <f t="shared" si="313"/>
        <v>829712</v>
      </c>
      <c r="J835" s="20">
        <f t="shared" si="313"/>
        <v>224841</v>
      </c>
      <c r="K835" s="20">
        <f t="shared" si="313"/>
        <v>1092699</v>
      </c>
      <c r="L835" s="22">
        <f t="shared" si="303"/>
        <v>31.696178915093412</v>
      </c>
      <c r="M835" s="20">
        <f t="shared" si="313"/>
        <v>332000</v>
      </c>
      <c r="N835" s="20">
        <f t="shared" si="313"/>
        <v>1912011</v>
      </c>
      <c r="O835" s="22">
        <f t="shared" si="295"/>
        <v>74.980575620550582</v>
      </c>
      <c r="P835" s="20">
        <f t="shared" si="313"/>
        <v>934015</v>
      </c>
      <c r="Q835" s="20">
        <f t="shared" si="313"/>
        <v>1658415</v>
      </c>
      <c r="R835" s="22">
        <f t="shared" si="296"/>
        <v>-13.263312815668954</v>
      </c>
      <c r="S835" s="20">
        <f t="shared" si="313"/>
        <v>423000</v>
      </c>
      <c r="T835" s="20">
        <f t="shared" si="313"/>
        <v>570734</v>
      </c>
      <c r="U835" s="23">
        <f t="shared" si="297"/>
        <v>-74.493718399797402</v>
      </c>
      <c r="V835" s="79">
        <v>280452</v>
      </c>
      <c r="W835" s="80">
        <v>-33.699290780141837</v>
      </c>
      <c r="X835" s="79">
        <v>307810.29452543997</v>
      </c>
      <c r="Y835" s="80">
        <v>9.7550719999999842</v>
      </c>
      <c r="Z835" s="79">
        <v>337163.6844414603</v>
      </c>
      <c r="AA835" s="24">
        <f t="shared" si="298"/>
        <v>9.5361950000000206</v>
      </c>
      <c r="AB835" s="63">
        <f t="shared" si="313"/>
        <v>368646.00631249713</v>
      </c>
      <c r="AC835" s="23">
        <f t="shared" si="299"/>
        <v>9.3373999999999882</v>
      </c>
    </row>
    <row r="836" spans="1:29">
      <c r="A836" s="25"/>
      <c r="B836" s="25"/>
      <c r="C836" s="25"/>
      <c r="D836" s="25"/>
      <c r="E836" s="26" t="s">
        <v>19</v>
      </c>
      <c r="F836" s="28"/>
      <c r="G836" s="32" t="s">
        <v>355</v>
      </c>
      <c r="H836" s="20">
        <f t="shared" ref="H836:AB836" si="314">SUM(H837:H839)</f>
        <v>0</v>
      </c>
      <c r="I836" s="20">
        <f t="shared" si="314"/>
        <v>0</v>
      </c>
      <c r="J836" s="20">
        <f t="shared" si="314"/>
        <v>0</v>
      </c>
      <c r="K836" s="20">
        <f t="shared" si="314"/>
        <v>509</v>
      </c>
      <c r="L836" s="22" t="str">
        <f t="shared" si="303"/>
        <v>-</v>
      </c>
      <c r="M836" s="20">
        <f t="shared" si="314"/>
        <v>0</v>
      </c>
      <c r="N836" s="20">
        <f t="shared" si="314"/>
        <v>654</v>
      </c>
      <c r="O836" s="22">
        <f t="shared" si="295"/>
        <v>28.487229862475459</v>
      </c>
      <c r="P836" s="20">
        <f t="shared" si="314"/>
        <v>0</v>
      </c>
      <c r="Q836" s="20">
        <f t="shared" si="314"/>
        <v>21511</v>
      </c>
      <c r="R836" s="22">
        <f t="shared" si="296"/>
        <v>3189.1437308868503</v>
      </c>
      <c r="S836" s="20">
        <f t="shared" si="314"/>
        <v>0</v>
      </c>
      <c r="T836" s="20">
        <f t="shared" si="314"/>
        <v>1696</v>
      </c>
      <c r="U836" s="23">
        <f t="shared" si="297"/>
        <v>-100</v>
      </c>
      <c r="V836" s="79">
        <v>4452</v>
      </c>
      <c r="W836" s="80" t="s">
        <v>1226</v>
      </c>
      <c r="X836" s="79">
        <v>4886.2958054400005</v>
      </c>
      <c r="Y836" s="80">
        <v>9.7550720000000126</v>
      </c>
      <c r="Z836" s="79">
        <v>5352.2625017235796</v>
      </c>
      <c r="AA836" s="24">
        <f t="shared" si="298"/>
        <v>9.5361950000000064</v>
      </c>
      <c r="AB836" s="63">
        <f t="shared" si="314"/>
        <v>5852.0246605595175</v>
      </c>
      <c r="AC836" s="23">
        <f t="shared" si="299"/>
        <v>9.3374000000000024</v>
      </c>
    </row>
    <row r="837" spans="1:29">
      <c r="A837" s="25"/>
      <c r="B837" s="25"/>
      <c r="C837" s="25"/>
      <c r="D837" s="25"/>
      <c r="E837" s="25"/>
      <c r="F837" s="28" t="s">
        <v>955</v>
      </c>
      <c r="G837" s="29">
        <v>100</v>
      </c>
      <c r="H837" s="31"/>
      <c r="I837" s="31"/>
      <c r="J837" s="31">
        <v>0</v>
      </c>
      <c r="K837" s="31">
        <v>87</v>
      </c>
      <c r="L837" s="22" t="str">
        <f t="shared" si="303"/>
        <v>-</v>
      </c>
      <c r="M837" s="31">
        <v>0</v>
      </c>
      <c r="N837" s="31">
        <v>71</v>
      </c>
      <c r="O837" s="22">
        <f t="shared" si="295"/>
        <v>-18.390804597701148</v>
      </c>
      <c r="P837" s="31">
        <v>0</v>
      </c>
      <c r="Q837" s="31">
        <v>806</v>
      </c>
      <c r="R837" s="22">
        <f t="shared" si="296"/>
        <v>1035.2112676056338</v>
      </c>
      <c r="S837" s="31"/>
      <c r="T837" s="31"/>
      <c r="U837" s="23">
        <f t="shared" si="297"/>
        <v>-100</v>
      </c>
      <c r="V837" s="30">
        <v>0</v>
      </c>
      <c r="W837" s="24" t="s">
        <v>1226</v>
      </c>
      <c r="X837" s="30">
        <v>0</v>
      </c>
      <c r="Y837" s="24" t="s">
        <v>1226</v>
      </c>
      <c r="Z837" s="30">
        <v>0</v>
      </c>
      <c r="AA837" s="24" t="str">
        <f t="shared" si="298"/>
        <v>-</v>
      </c>
      <c r="AB837" s="64">
        <f>Z837*$AB$3*$AB$4</f>
        <v>0</v>
      </c>
      <c r="AC837" s="23" t="str">
        <f t="shared" si="299"/>
        <v>-</v>
      </c>
    </row>
    <row r="838" spans="1:29">
      <c r="A838" s="25"/>
      <c r="B838" s="25"/>
      <c r="C838" s="25"/>
      <c r="D838" s="25"/>
      <c r="E838" s="25"/>
      <c r="F838" s="28" t="s">
        <v>956</v>
      </c>
      <c r="G838" s="29">
        <v>100</v>
      </c>
      <c r="H838" s="31"/>
      <c r="I838" s="31"/>
      <c r="J838" s="31">
        <v>0</v>
      </c>
      <c r="K838" s="31">
        <v>251</v>
      </c>
      <c r="L838" s="22" t="str">
        <f t="shared" si="303"/>
        <v>-</v>
      </c>
      <c r="M838" s="31">
        <v>0</v>
      </c>
      <c r="N838" s="31">
        <v>363</v>
      </c>
      <c r="O838" s="22">
        <f t="shared" si="295"/>
        <v>44.621513944223125</v>
      </c>
      <c r="P838" s="31">
        <v>0</v>
      </c>
      <c r="Q838" s="30">
        <v>17453</v>
      </c>
      <c r="R838" s="22">
        <f t="shared" si="296"/>
        <v>4707.9889807162535</v>
      </c>
      <c r="S838" s="31">
        <v>0</v>
      </c>
      <c r="T838" s="30">
        <v>1635</v>
      </c>
      <c r="U838" s="23">
        <f t="shared" si="297"/>
        <v>-100</v>
      </c>
      <c r="V838" s="94">
        <v>4282</v>
      </c>
      <c r="W838" s="24" t="s">
        <v>1226</v>
      </c>
      <c r="X838" s="30">
        <v>4699.7121830400001</v>
      </c>
      <c r="Y838" s="24">
        <v>9.7550720000000126</v>
      </c>
      <c r="Z838" s="30">
        <v>5147.8859012534522</v>
      </c>
      <c r="AA838" s="24">
        <f t="shared" si="298"/>
        <v>9.5361950000000206</v>
      </c>
      <c r="AB838" s="64">
        <f>Z838*$AB$3*$AB$4</f>
        <v>5628.564599397092</v>
      </c>
      <c r="AC838" s="23">
        <f t="shared" si="299"/>
        <v>9.3374000000000024</v>
      </c>
    </row>
    <row r="839" spans="1:29">
      <c r="A839" s="25"/>
      <c r="B839" s="25"/>
      <c r="C839" s="25"/>
      <c r="D839" s="25"/>
      <c r="E839" s="25"/>
      <c r="F839" s="28" t="s">
        <v>957</v>
      </c>
      <c r="G839" s="29">
        <v>100</v>
      </c>
      <c r="H839" s="31"/>
      <c r="I839" s="31"/>
      <c r="J839" s="31">
        <v>0</v>
      </c>
      <c r="K839" s="31">
        <v>171</v>
      </c>
      <c r="L839" s="22" t="str">
        <f t="shared" si="303"/>
        <v>-</v>
      </c>
      <c r="M839" s="31">
        <v>0</v>
      </c>
      <c r="N839" s="31">
        <v>220</v>
      </c>
      <c r="O839" s="22">
        <f t="shared" si="295"/>
        <v>28.654970760233908</v>
      </c>
      <c r="P839" s="31">
        <v>0</v>
      </c>
      <c r="Q839" s="30">
        <v>3252</v>
      </c>
      <c r="R839" s="22">
        <f t="shared" si="296"/>
        <v>1378.181818181818</v>
      </c>
      <c r="S839" s="31">
        <v>0</v>
      </c>
      <c r="T839" s="31">
        <v>61</v>
      </c>
      <c r="U839" s="23">
        <f t="shared" si="297"/>
        <v>-100</v>
      </c>
      <c r="V839" s="94">
        <v>170</v>
      </c>
      <c r="W839" s="24" t="s">
        <v>1226</v>
      </c>
      <c r="X839" s="30">
        <v>186.5836224</v>
      </c>
      <c r="Y839" s="24">
        <v>9.7550719999999842</v>
      </c>
      <c r="Z839" s="30">
        <v>204.37660047012773</v>
      </c>
      <c r="AA839" s="24">
        <f t="shared" si="298"/>
        <v>9.5361950000000206</v>
      </c>
      <c r="AB839" s="64">
        <f>Z839*$AB$3*$AB$4</f>
        <v>223.46006116242543</v>
      </c>
      <c r="AC839" s="23">
        <f t="shared" si="299"/>
        <v>9.3374000000000024</v>
      </c>
    </row>
    <row r="840" spans="1:29">
      <c r="A840" s="25"/>
      <c r="B840" s="25"/>
      <c r="C840" s="25"/>
      <c r="D840" s="25"/>
      <c r="E840" s="26" t="s">
        <v>158</v>
      </c>
      <c r="F840" s="28"/>
      <c r="G840" s="32" t="s">
        <v>355</v>
      </c>
      <c r="H840" s="20">
        <f t="shared" ref="H840:AB840" si="315">SUM(H841:H843)</f>
        <v>772</v>
      </c>
      <c r="I840" s="20">
        <f t="shared" si="315"/>
        <v>140052</v>
      </c>
      <c r="J840" s="20">
        <f t="shared" si="315"/>
        <v>841</v>
      </c>
      <c r="K840" s="20">
        <f t="shared" si="315"/>
        <v>117510</v>
      </c>
      <c r="L840" s="22">
        <f t="shared" si="303"/>
        <v>-16.095450261331507</v>
      </c>
      <c r="M840" s="20">
        <f t="shared" si="315"/>
        <v>0</v>
      </c>
      <c r="N840" s="20">
        <f t="shared" si="315"/>
        <v>79202</v>
      </c>
      <c r="O840" s="22">
        <f t="shared" si="295"/>
        <v>-32.599778742234705</v>
      </c>
      <c r="P840" s="20">
        <f t="shared" si="315"/>
        <v>0</v>
      </c>
      <c r="Q840" s="20">
        <f t="shared" si="315"/>
        <v>67897</v>
      </c>
      <c r="R840" s="22">
        <f t="shared" si="296"/>
        <v>-14.273629453801675</v>
      </c>
      <c r="S840" s="20">
        <f t="shared" si="315"/>
        <v>0</v>
      </c>
      <c r="T840" s="20">
        <f t="shared" si="315"/>
        <v>15954</v>
      </c>
      <c r="U840" s="23">
        <f t="shared" si="297"/>
        <v>-100</v>
      </c>
      <c r="V840" s="79">
        <v>0</v>
      </c>
      <c r="W840" s="80" t="s">
        <v>1226</v>
      </c>
      <c r="X840" s="79">
        <v>0</v>
      </c>
      <c r="Y840" s="80" t="s">
        <v>1226</v>
      </c>
      <c r="Z840" s="79">
        <v>0</v>
      </c>
      <c r="AA840" s="24" t="str">
        <f t="shared" si="298"/>
        <v>-</v>
      </c>
      <c r="AB840" s="63">
        <f t="shared" si="315"/>
        <v>0</v>
      </c>
      <c r="AC840" s="23" t="str">
        <f t="shared" si="299"/>
        <v>-</v>
      </c>
    </row>
    <row r="841" spans="1:29">
      <c r="A841" s="25"/>
      <c r="B841" s="25"/>
      <c r="C841" s="25"/>
      <c r="D841" s="25"/>
      <c r="E841" s="25"/>
      <c r="F841" s="28" t="s">
        <v>958</v>
      </c>
      <c r="G841" s="29">
        <v>134</v>
      </c>
      <c r="H841" s="31">
        <v>194</v>
      </c>
      <c r="I841" s="30">
        <v>18499</v>
      </c>
      <c r="J841" s="31">
        <v>211</v>
      </c>
      <c r="K841" s="30">
        <v>13474</v>
      </c>
      <c r="L841" s="22">
        <f t="shared" si="303"/>
        <v>-27.163630466511705</v>
      </c>
      <c r="M841" s="31">
        <v>0</v>
      </c>
      <c r="N841" s="30">
        <v>8392</v>
      </c>
      <c r="O841" s="22">
        <f t="shared" si="295"/>
        <v>-37.717084755826036</v>
      </c>
      <c r="P841" s="31">
        <v>0</v>
      </c>
      <c r="Q841" s="30">
        <v>6416</v>
      </c>
      <c r="R841" s="22">
        <f t="shared" si="296"/>
        <v>-23.546234509056234</v>
      </c>
      <c r="S841" s="31">
        <v>0</v>
      </c>
      <c r="T841" s="30">
        <v>1360</v>
      </c>
      <c r="U841" s="23">
        <f t="shared" si="297"/>
        <v>-100</v>
      </c>
      <c r="V841" s="30">
        <v>0</v>
      </c>
      <c r="W841" s="24" t="s">
        <v>1226</v>
      </c>
      <c r="X841" s="30">
        <v>0</v>
      </c>
      <c r="Y841" s="24" t="s">
        <v>1226</v>
      </c>
      <c r="Z841" s="30">
        <v>0</v>
      </c>
      <c r="AA841" s="24" t="str">
        <f t="shared" si="298"/>
        <v>-</v>
      </c>
      <c r="AB841" s="64">
        <f>Z841*$AB$3*$AB$4</f>
        <v>0</v>
      </c>
      <c r="AC841" s="23" t="str">
        <f t="shared" si="299"/>
        <v>-</v>
      </c>
    </row>
    <row r="842" spans="1:29">
      <c r="A842" s="25"/>
      <c r="B842" s="25"/>
      <c r="C842" s="25"/>
      <c r="D842" s="25"/>
      <c r="E842" s="25"/>
      <c r="F842" s="28" t="s">
        <v>959</v>
      </c>
      <c r="G842" s="29">
        <v>134</v>
      </c>
      <c r="H842" s="31">
        <v>357</v>
      </c>
      <c r="I842" s="30">
        <v>92305</v>
      </c>
      <c r="J842" s="31">
        <v>389</v>
      </c>
      <c r="K842" s="30">
        <v>81985</v>
      </c>
      <c r="L842" s="22">
        <f t="shared" si="303"/>
        <v>-11.180326092844368</v>
      </c>
      <c r="M842" s="31">
        <v>0</v>
      </c>
      <c r="N842" s="30">
        <v>57930</v>
      </c>
      <c r="O842" s="22">
        <f t="shared" si="295"/>
        <v>-29.340733060925785</v>
      </c>
      <c r="P842" s="31">
        <v>0</v>
      </c>
      <c r="Q842" s="30">
        <v>50663</v>
      </c>
      <c r="R842" s="22">
        <f t="shared" si="296"/>
        <v>-12.544450198515449</v>
      </c>
      <c r="S842" s="31">
        <v>0</v>
      </c>
      <c r="T842" s="30">
        <v>12125</v>
      </c>
      <c r="U842" s="23">
        <f t="shared" si="297"/>
        <v>-100</v>
      </c>
      <c r="V842" s="30">
        <v>0</v>
      </c>
      <c r="W842" s="24" t="s">
        <v>1226</v>
      </c>
      <c r="X842" s="30">
        <v>0</v>
      </c>
      <c r="Y842" s="24" t="s">
        <v>1226</v>
      </c>
      <c r="Z842" s="30">
        <v>0</v>
      </c>
      <c r="AA842" s="24" t="str">
        <f t="shared" si="298"/>
        <v>-</v>
      </c>
      <c r="AB842" s="64">
        <f>Z842*$AB$3*$AB$4</f>
        <v>0</v>
      </c>
      <c r="AC842" s="23" t="str">
        <f t="shared" si="299"/>
        <v>-</v>
      </c>
    </row>
    <row r="843" spans="1:29">
      <c r="A843" s="25"/>
      <c r="B843" s="25"/>
      <c r="C843" s="25"/>
      <c r="D843" s="25"/>
      <c r="E843" s="25"/>
      <c r="F843" s="28" t="s">
        <v>960</v>
      </c>
      <c r="G843" s="29">
        <v>134</v>
      </c>
      <c r="H843" s="31">
        <v>221</v>
      </c>
      <c r="I843" s="30">
        <v>29248</v>
      </c>
      <c r="J843" s="31">
        <v>241</v>
      </c>
      <c r="K843" s="30">
        <v>22051</v>
      </c>
      <c r="L843" s="22">
        <f t="shared" si="303"/>
        <v>-24.606810722100661</v>
      </c>
      <c r="M843" s="31">
        <v>0</v>
      </c>
      <c r="N843" s="30">
        <v>12880</v>
      </c>
      <c r="O843" s="22">
        <f t="shared" si="295"/>
        <v>-41.589950569135183</v>
      </c>
      <c r="P843" s="31">
        <v>0</v>
      </c>
      <c r="Q843" s="30">
        <v>10818</v>
      </c>
      <c r="R843" s="22">
        <f t="shared" si="296"/>
        <v>-16.009316770186331</v>
      </c>
      <c r="S843" s="31">
        <v>0</v>
      </c>
      <c r="T843" s="30">
        <v>2469</v>
      </c>
      <c r="U843" s="23">
        <f t="shared" si="297"/>
        <v>-100</v>
      </c>
      <c r="V843" s="30">
        <v>0</v>
      </c>
      <c r="W843" s="24" t="s">
        <v>1226</v>
      </c>
      <c r="X843" s="30">
        <v>0</v>
      </c>
      <c r="Y843" s="24" t="s">
        <v>1226</v>
      </c>
      <c r="Z843" s="30">
        <v>0</v>
      </c>
      <c r="AA843" s="24" t="str">
        <f t="shared" si="298"/>
        <v>-</v>
      </c>
      <c r="AB843" s="64">
        <f>Z843*$AB$3*$AB$4</f>
        <v>0</v>
      </c>
      <c r="AC843" s="23" t="str">
        <f t="shared" si="299"/>
        <v>-</v>
      </c>
    </row>
    <row r="844" spans="1:29">
      <c r="A844" s="25"/>
      <c r="B844" s="25"/>
      <c r="C844" s="25"/>
      <c r="D844" s="25"/>
      <c r="E844" s="26" t="s">
        <v>112</v>
      </c>
      <c r="F844" s="28"/>
      <c r="G844" s="32" t="s">
        <v>355</v>
      </c>
      <c r="H844" s="20">
        <f t="shared" ref="H844:AB844" si="316">H845+H846</f>
        <v>0</v>
      </c>
      <c r="I844" s="20">
        <f t="shared" si="316"/>
        <v>60</v>
      </c>
      <c r="J844" s="20">
        <f t="shared" si="316"/>
        <v>0</v>
      </c>
      <c r="K844" s="20">
        <f t="shared" si="316"/>
        <v>0</v>
      </c>
      <c r="L844" s="22">
        <f t="shared" si="303"/>
        <v>-100</v>
      </c>
      <c r="M844" s="20">
        <f t="shared" si="316"/>
        <v>0</v>
      </c>
      <c r="N844" s="20">
        <f t="shared" si="316"/>
        <v>0</v>
      </c>
      <c r="O844" s="22" t="str">
        <f t="shared" si="295"/>
        <v>-</v>
      </c>
      <c r="P844" s="20">
        <f t="shared" si="316"/>
        <v>0</v>
      </c>
      <c r="Q844" s="20">
        <f t="shared" si="316"/>
        <v>121</v>
      </c>
      <c r="R844" s="22" t="str">
        <f t="shared" si="296"/>
        <v>-</v>
      </c>
      <c r="S844" s="20">
        <f t="shared" si="316"/>
        <v>0</v>
      </c>
      <c r="T844" s="20">
        <f t="shared" si="316"/>
        <v>0</v>
      </c>
      <c r="U844" s="23">
        <f t="shared" si="297"/>
        <v>-100</v>
      </c>
      <c r="V844" s="79">
        <v>0</v>
      </c>
      <c r="W844" s="80" t="s">
        <v>1226</v>
      </c>
      <c r="X844" s="79">
        <v>0</v>
      </c>
      <c r="Y844" s="80" t="s">
        <v>1226</v>
      </c>
      <c r="Z844" s="79">
        <v>0</v>
      </c>
      <c r="AA844" s="24" t="str">
        <f t="shared" si="298"/>
        <v>-</v>
      </c>
      <c r="AB844" s="63">
        <f t="shared" si="316"/>
        <v>0</v>
      </c>
      <c r="AC844" s="23" t="str">
        <f t="shared" si="299"/>
        <v>-</v>
      </c>
    </row>
    <row r="845" spans="1:29">
      <c r="A845" s="25"/>
      <c r="B845" s="25"/>
      <c r="C845" s="25"/>
      <c r="D845" s="25"/>
      <c r="E845" s="25"/>
      <c r="F845" s="28" t="s">
        <v>961</v>
      </c>
      <c r="G845" s="29">
        <v>100</v>
      </c>
      <c r="H845" s="31"/>
      <c r="I845" s="31"/>
      <c r="J845" s="31"/>
      <c r="K845" s="31"/>
      <c r="L845" s="22" t="str">
        <f t="shared" si="303"/>
        <v>-</v>
      </c>
      <c r="M845" s="31">
        <v>0</v>
      </c>
      <c r="N845" s="31"/>
      <c r="O845" s="22" t="str">
        <f t="shared" si="295"/>
        <v>-</v>
      </c>
      <c r="P845" s="31">
        <v>0</v>
      </c>
      <c r="Q845" s="31">
        <v>121</v>
      </c>
      <c r="R845" s="22" t="str">
        <f t="shared" si="296"/>
        <v>-</v>
      </c>
      <c r="S845" s="31"/>
      <c r="T845" s="31"/>
      <c r="U845" s="23">
        <f t="shared" si="297"/>
        <v>-100</v>
      </c>
      <c r="V845" s="30">
        <v>0</v>
      </c>
      <c r="W845" s="24" t="s">
        <v>1226</v>
      </c>
      <c r="X845" s="30">
        <v>0</v>
      </c>
      <c r="Y845" s="24" t="s">
        <v>1226</v>
      </c>
      <c r="Z845" s="30">
        <v>0</v>
      </c>
      <c r="AA845" s="24" t="str">
        <f t="shared" si="298"/>
        <v>-</v>
      </c>
      <c r="AB845" s="64">
        <f>Z845*$AB$3*$AB$4</f>
        <v>0</v>
      </c>
      <c r="AC845" s="23" t="str">
        <f t="shared" si="299"/>
        <v>-</v>
      </c>
    </row>
    <row r="846" spans="1:29">
      <c r="A846" s="25"/>
      <c r="B846" s="25"/>
      <c r="C846" s="25"/>
      <c r="D846" s="25"/>
      <c r="E846" s="25"/>
      <c r="F846" s="28" t="s">
        <v>962</v>
      </c>
      <c r="G846" s="29">
        <v>100</v>
      </c>
      <c r="H846" s="31">
        <v>0</v>
      </c>
      <c r="I846" s="31">
        <v>60</v>
      </c>
      <c r="J846" s="31"/>
      <c r="K846" s="31"/>
      <c r="L846" s="22">
        <f t="shared" si="303"/>
        <v>-100</v>
      </c>
      <c r="M846" s="31"/>
      <c r="N846" s="31"/>
      <c r="O846" s="22" t="str">
        <f t="shared" si="295"/>
        <v>-</v>
      </c>
      <c r="P846" s="31"/>
      <c r="Q846" s="31"/>
      <c r="R846" s="22" t="str">
        <f t="shared" si="296"/>
        <v>-</v>
      </c>
      <c r="S846" s="31"/>
      <c r="T846" s="31"/>
      <c r="U846" s="23" t="str">
        <f t="shared" si="297"/>
        <v>-</v>
      </c>
      <c r="V846" s="30">
        <v>0</v>
      </c>
      <c r="W846" s="24" t="s">
        <v>1226</v>
      </c>
      <c r="X846" s="30">
        <v>0</v>
      </c>
      <c r="Y846" s="24" t="s">
        <v>1226</v>
      </c>
      <c r="Z846" s="30">
        <v>0</v>
      </c>
      <c r="AA846" s="24" t="str">
        <f t="shared" si="298"/>
        <v>-</v>
      </c>
      <c r="AB846" s="64">
        <f>Z846*$AB$3*$AB$4</f>
        <v>0</v>
      </c>
      <c r="AC846" s="23" t="str">
        <f t="shared" si="299"/>
        <v>-</v>
      </c>
    </row>
    <row r="847" spans="1:29">
      <c r="A847" s="25"/>
      <c r="B847" s="25"/>
      <c r="C847" s="25"/>
      <c r="D847" s="25"/>
      <c r="E847" s="26" t="s">
        <v>160</v>
      </c>
      <c r="F847" s="28"/>
      <c r="G847" s="32" t="s">
        <v>355</v>
      </c>
      <c r="H847" s="20">
        <f t="shared" ref="H847:AB847" si="317">SUM(H848:H850)</f>
        <v>26000</v>
      </c>
      <c r="I847" s="20">
        <f t="shared" si="317"/>
        <v>230282</v>
      </c>
      <c r="J847" s="20">
        <f t="shared" si="317"/>
        <v>224000</v>
      </c>
      <c r="K847" s="20">
        <f t="shared" si="317"/>
        <v>349983</v>
      </c>
      <c r="L847" s="22">
        <f t="shared" si="303"/>
        <v>51.980180821775036</v>
      </c>
      <c r="M847" s="20">
        <f t="shared" si="317"/>
        <v>332000</v>
      </c>
      <c r="N847" s="20">
        <f t="shared" si="317"/>
        <v>376077</v>
      </c>
      <c r="O847" s="22">
        <f t="shared" si="295"/>
        <v>7.4557907098344884</v>
      </c>
      <c r="P847" s="20">
        <f t="shared" si="317"/>
        <v>391000</v>
      </c>
      <c r="Q847" s="20">
        <f t="shared" si="317"/>
        <v>359783</v>
      </c>
      <c r="R847" s="22">
        <f t="shared" si="296"/>
        <v>-4.3326233723413026</v>
      </c>
      <c r="S847" s="20">
        <f t="shared" si="317"/>
        <v>423000</v>
      </c>
      <c r="T847" s="20">
        <f t="shared" si="317"/>
        <v>86805</v>
      </c>
      <c r="U847" s="23">
        <f t="shared" si="297"/>
        <v>17.570869107211834</v>
      </c>
      <c r="V847" s="79">
        <v>276000</v>
      </c>
      <c r="W847" s="80">
        <v>-34.751773049645379</v>
      </c>
      <c r="X847" s="79">
        <v>302923.99871999997</v>
      </c>
      <c r="Y847" s="80">
        <v>9.7550719999999842</v>
      </c>
      <c r="Z847" s="79">
        <v>331811.4219397367</v>
      </c>
      <c r="AA847" s="24">
        <f t="shared" si="298"/>
        <v>9.5361950000000064</v>
      </c>
      <c r="AB847" s="63">
        <f t="shared" si="317"/>
        <v>362793.98165193759</v>
      </c>
      <c r="AC847" s="23">
        <f t="shared" si="299"/>
        <v>9.3373999999999882</v>
      </c>
    </row>
    <row r="848" spans="1:29">
      <c r="A848" s="25"/>
      <c r="B848" s="25"/>
      <c r="C848" s="25"/>
      <c r="D848" s="25"/>
      <c r="E848" s="25"/>
      <c r="F848" s="28" t="s">
        <v>963</v>
      </c>
      <c r="G848" s="29">
        <v>220</v>
      </c>
      <c r="H848" s="30">
        <v>1000</v>
      </c>
      <c r="I848" s="30">
        <v>3066</v>
      </c>
      <c r="J848" s="30">
        <v>4000</v>
      </c>
      <c r="K848" s="30">
        <v>3904</v>
      </c>
      <c r="L848" s="22">
        <f t="shared" si="303"/>
        <v>27.332028701891716</v>
      </c>
      <c r="M848" s="30">
        <v>4000</v>
      </c>
      <c r="N848" s="30">
        <v>3391</v>
      </c>
      <c r="O848" s="22">
        <f t="shared" si="295"/>
        <v>-13.140368852459019</v>
      </c>
      <c r="P848" s="30">
        <v>4000</v>
      </c>
      <c r="Q848" s="30">
        <v>1370</v>
      </c>
      <c r="R848" s="22">
        <f t="shared" si="296"/>
        <v>-59.598938366263638</v>
      </c>
      <c r="S848" s="30">
        <v>2000</v>
      </c>
      <c r="T848" s="31">
        <v>235</v>
      </c>
      <c r="U848" s="23">
        <f t="shared" si="297"/>
        <v>45.985401459854018</v>
      </c>
      <c r="V848" s="94">
        <v>1000</v>
      </c>
      <c r="W848" s="24">
        <v>-50</v>
      </c>
      <c r="X848" s="30">
        <v>1097.55072</v>
      </c>
      <c r="Y848" s="24">
        <v>9.7550719999999842</v>
      </c>
      <c r="Z848" s="30">
        <v>1202.2152968831042</v>
      </c>
      <c r="AA848" s="24">
        <f t="shared" si="298"/>
        <v>9.5361950000000206</v>
      </c>
      <c r="AB848" s="64">
        <f>Z848*$AB$3*$AB$4</f>
        <v>1314.4709480142672</v>
      </c>
      <c r="AC848" s="23">
        <f t="shared" si="299"/>
        <v>9.3374000000000024</v>
      </c>
    </row>
    <row r="849" spans="1:29">
      <c r="A849" s="25"/>
      <c r="B849" s="25"/>
      <c r="C849" s="25"/>
      <c r="D849" s="25"/>
      <c r="E849" s="25"/>
      <c r="F849" s="28" t="s">
        <v>964</v>
      </c>
      <c r="G849" s="29">
        <v>220</v>
      </c>
      <c r="H849" s="30">
        <v>6000</v>
      </c>
      <c r="I849" s="30">
        <v>89653</v>
      </c>
      <c r="J849" s="30">
        <v>84000</v>
      </c>
      <c r="K849" s="30">
        <v>159817</v>
      </c>
      <c r="L849" s="22">
        <f t="shared" si="303"/>
        <v>78.261742496068166</v>
      </c>
      <c r="M849" s="30">
        <v>146000</v>
      </c>
      <c r="N849" s="30">
        <v>188678</v>
      </c>
      <c r="O849" s="22">
        <f t="shared" si="295"/>
        <v>18.058779729315404</v>
      </c>
      <c r="P849" s="30">
        <v>190000</v>
      </c>
      <c r="Q849" s="30">
        <v>185610</v>
      </c>
      <c r="R849" s="22">
        <f t="shared" si="296"/>
        <v>-1.6260507319348392</v>
      </c>
      <c r="S849" s="30">
        <v>210000</v>
      </c>
      <c r="T849" s="30">
        <v>46462</v>
      </c>
      <c r="U849" s="23">
        <f t="shared" si="297"/>
        <v>13.140455794407629</v>
      </c>
      <c r="V849" s="94">
        <v>148000</v>
      </c>
      <c r="W849" s="24">
        <v>-29.523809523809518</v>
      </c>
      <c r="X849" s="30">
        <v>162437.50655999998</v>
      </c>
      <c r="Y849" s="24">
        <v>9.7550719999999842</v>
      </c>
      <c r="Z849" s="30">
        <v>177927.86393869939</v>
      </c>
      <c r="AA849" s="24">
        <f t="shared" si="298"/>
        <v>9.5361950000000064</v>
      </c>
      <c r="AB849" s="64">
        <f>Z849*$AB$3*$AB$4</f>
        <v>194541.70030611148</v>
      </c>
      <c r="AC849" s="23">
        <f t="shared" si="299"/>
        <v>9.3373999999999882</v>
      </c>
    </row>
    <row r="850" spans="1:29">
      <c r="A850" s="25"/>
      <c r="B850" s="25"/>
      <c r="C850" s="25"/>
      <c r="D850" s="25"/>
      <c r="E850" s="25"/>
      <c r="F850" s="28" t="s">
        <v>965</v>
      </c>
      <c r="G850" s="29">
        <v>220</v>
      </c>
      <c r="H850" s="30">
        <v>19000</v>
      </c>
      <c r="I850" s="30">
        <v>137563</v>
      </c>
      <c r="J850" s="30">
        <v>136000</v>
      </c>
      <c r="K850" s="30">
        <v>186262</v>
      </c>
      <c r="L850" s="22">
        <f t="shared" si="303"/>
        <v>35.401234343537141</v>
      </c>
      <c r="M850" s="30">
        <v>182000</v>
      </c>
      <c r="N850" s="30">
        <v>184008</v>
      </c>
      <c r="O850" s="22">
        <f t="shared" si="295"/>
        <v>-1.2101233746013662</v>
      </c>
      <c r="P850" s="30">
        <v>197000</v>
      </c>
      <c r="Q850" s="30">
        <v>172803</v>
      </c>
      <c r="R850" s="22">
        <f t="shared" si="296"/>
        <v>-6.0894091561236507</v>
      </c>
      <c r="S850" s="30">
        <v>211000</v>
      </c>
      <c r="T850" s="30">
        <v>40108</v>
      </c>
      <c r="U850" s="23">
        <f t="shared" si="297"/>
        <v>22.104361614092355</v>
      </c>
      <c r="V850" s="94">
        <v>127000</v>
      </c>
      <c r="W850" s="24">
        <v>-39.810426540284361</v>
      </c>
      <c r="X850" s="30">
        <v>139388.94144</v>
      </c>
      <c r="Y850" s="24">
        <v>9.7550719999999842</v>
      </c>
      <c r="Z850" s="30">
        <v>152681.3427041542</v>
      </c>
      <c r="AA850" s="24">
        <f t="shared" si="298"/>
        <v>9.5361950000000064</v>
      </c>
      <c r="AB850" s="64">
        <f>Z850*$AB$3*$AB$4</f>
        <v>166937.81039781187</v>
      </c>
      <c r="AC850" s="23">
        <f t="shared" si="299"/>
        <v>9.3373999999999882</v>
      </c>
    </row>
    <row r="851" spans="1:29">
      <c r="A851" s="25"/>
      <c r="B851" s="25"/>
      <c r="C851" s="25"/>
      <c r="D851" s="25"/>
      <c r="E851" s="26" t="s">
        <v>113</v>
      </c>
      <c r="F851" s="28"/>
      <c r="G851" s="32" t="s">
        <v>355</v>
      </c>
      <c r="H851" s="20">
        <f t="shared" ref="H851:AB851" si="318">H852+H853</f>
        <v>0</v>
      </c>
      <c r="I851" s="20">
        <f t="shared" si="318"/>
        <v>46897</v>
      </c>
      <c r="J851" s="20">
        <f t="shared" si="318"/>
        <v>0</v>
      </c>
      <c r="K851" s="20">
        <f t="shared" si="318"/>
        <v>123849</v>
      </c>
      <c r="L851" s="22">
        <f t="shared" si="303"/>
        <v>164.08725504829732</v>
      </c>
      <c r="M851" s="20">
        <f t="shared" si="318"/>
        <v>0</v>
      </c>
      <c r="N851" s="20">
        <f t="shared" si="318"/>
        <v>293875</v>
      </c>
      <c r="O851" s="22">
        <f t="shared" si="295"/>
        <v>137.2849195391162</v>
      </c>
      <c r="P851" s="20">
        <f t="shared" si="318"/>
        <v>543015</v>
      </c>
      <c r="Q851" s="20">
        <f t="shared" si="318"/>
        <v>305754</v>
      </c>
      <c r="R851" s="22">
        <f t="shared" si="296"/>
        <v>4.0421948107188399</v>
      </c>
      <c r="S851" s="20">
        <f t="shared" si="318"/>
        <v>0</v>
      </c>
      <c r="T851" s="20">
        <f t="shared" si="318"/>
        <v>169920</v>
      </c>
      <c r="U851" s="23">
        <f t="shared" si="297"/>
        <v>-100</v>
      </c>
      <c r="V851" s="79">
        <v>0</v>
      </c>
      <c r="W851" s="80" t="s">
        <v>1226</v>
      </c>
      <c r="X851" s="79">
        <v>0</v>
      </c>
      <c r="Y851" s="80" t="s">
        <v>1226</v>
      </c>
      <c r="Z851" s="79">
        <v>0</v>
      </c>
      <c r="AA851" s="24" t="str">
        <f t="shared" si="298"/>
        <v>-</v>
      </c>
      <c r="AB851" s="63">
        <f t="shared" si="318"/>
        <v>0</v>
      </c>
      <c r="AC851" s="23" t="str">
        <f t="shared" si="299"/>
        <v>-</v>
      </c>
    </row>
    <row r="852" spans="1:29">
      <c r="A852" s="25"/>
      <c r="B852" s="25"/>
      <c r="C852" s="25"/>
      <c r="D852" s="25"/>
      <c r="E852" s="25"/>
      <c r="F852" s="28" t="s">
        <v>966</v>
      </c>
      <c r="G852" s="29">
        <v>100</v>
      </c>
      <c r="H852" s="31">
        <v>0</v>
      </c>
      <c r="I852" s="30">
        <v>28279</v>
      </c>
      <c r="J852" s="31">
        <v>0</v>
      </c>
      <c r="K852" s="30">
        <v>86495</v>
      </c>
      <c r="L852" s="22">
        <f t="shared" si="303"/>
        <v>205.86300788571026</v>
      </c>
      <c r="M852" s="31">
        <v>0</v>
      </c>
      <c r="N852" s="30">
        <v>212021</v>
      </c>
      <c r="O852" s="22">
        <f t="shared" si="295"/>
        <v>145.12515174287532</v>
      </c>
      <c r="P852" s="30">
        <v>352983</v>
      </c>
      <c r="Q852" s="30">
        <v>199833</v>
      </c>
      <c r="R852" s="22">
        <f t="shared" si="296"/>
        <v>-5.7484871781568785</v>
      </c>
      <c r="S852" s="31">
        <v>0</v>
      </c>
      <c r="T852" s="30">
        <v>105727</v>
      </c>
      <c r="U852" s="23">
        <f t="shared" si="297"/>
        <v>-100</v>
      </c>
      <c r="V852" s="30">
        <v>0</v>
      </c>
      <c r="W852" s="24" t="s">
        <v>1226</v>
      </c>
      <c r="X852" s="30">
        <v>0</v>
      </c>
      <c r="Y852" s="24" t="s">
        <v>1226</v>
      </c>
      <c r="Z852" s="30">
        <v>0</v>
      </c>
      <c r="AA852" s="24" t="str">
        <f t="shared" si="298"/>
        <v>-</v>
      </c>
      <c r="AB852" s="64">
        <f>Z852*$AB$3*$AB$4</f>
        <v>0</v>
      </c>
      <c r="AC852" s="23" t="str">
        <f t="shared" si="299"/>
        <v>-</v>
      </c>
    </row>
    <row r="853" spans="1:29">
      <c r="A853" s="25"/>
      <c r="B853" s="25"/>
      <c r="C853" s="25"/>
      <c r="D853" s="25"/>
      <c r="E853" s="25"/>
      <c r="F853" s="28" t="s">
        <v>967</v>
      </c>
      <c r="G853" s="29">
        <v>100</v>
      </c>
      <c r="H853" s="31">
        <v>0</v>
      </c>
      <c r="I853" s="30">
        <v>18618</v>
      </c>
      <c r="J853" s="31">
        <v>0</v>
      </c>
      <c r="K853" s="30">
        <v>37354</v>
      </c>
      <c r="L853" s="22">
        <f t="shared" si="303"/>
        <v>100.63379525190675</v>
      </c>
      <c r="M853" s="31">
        <v>0</v>
      </c>
      <c r="N853" s="30">
        <v>81854</v>
      </c>
      <c r="O853" s="22">
        <f t="shared" si="295"/>
        <v>119.13048134068643</v>
      </c>
      <c r="P853" s="30">
        <v>190032</v>
      </c>
      <c r="Q853" s="30">
        <v>105921</v>
      </c>
      <c r="R853" s="22">
        <f t="shared" si="296"/>
        <v>29.402350526547281</v>
      </c>
      <c r="S853" s="31">
        <v>0</v>
      </c>
      <c r="T853" s="30">
        <v>64193</v>
      </c>
      <c r="U853" s="23">
        <f t="shared" si="297"/>
        <v>-100</v>
      </c>
      <c r="V853" s="30">
        <v>0</v>
      </c>
      <c r="W853" s="24" t="s">
        <v>1226</v>
      </c>
      <c r="X853" s="30">
        <v>0</v>
      </c>
      <c r="Y853" s="24" t="s">
        <v>1226</v>
      </c>
      <c r="Z853" s="30">
        <v>0</v>
      </c>
      <c r="AA853" s="24" t="str">
        <f t="shared" si="298"/>
        <v>-</v>
      </c>
      <c r="AB853" s="64">
        <f>Z853*$AB$3*$AB$4</f>
        <v>0</v>
      </c>
      <c r="AC853" s="23" t="str">
        <f t="shared" si="299"/>
        <v>-</v>
      </c>
    </row>
    <row r="854" spans="1:29">
      <c r="A854" s="25"/>
      <c r="B854" s="25"/>
      <c r="C854" s="25"/>
      <c r="D854" s="25"/>
      <c r="E854" s="26" t="s">
        <v>114</v>
      </c>
      <c r="F854" s="28"/>
      <c r="G854" s="32" t="s">
        <v>355</v>
      </c>
      <c r="H854" s="20">
        <f t="shared" ref="H854:AB854" si="319">SUM(H855:H857)</f>
        <v>0</v>
      </c>
      <c r="I854" s="20">
        <f t="shared" si="319"/>
        <v>412421</v>
      </c>
      <c r="J854" s="20">
        <f t="shared" si="319"/>
        <v>0</v>
      </c>
      <c r="K854" s="20">
        <f t="shared" si="319"/>
        <v>500848</v>
      </c>
      <c r="L854" s="22">
        <f t="shared" si="303"/>
        <v>21.440954752546546</v>
      </c>
      <c r="M854" s="20">
        <f t="shared" si="319"/>
        <v>0</v>
      </c>
      <c r="N854" s="20">
        <f t="shared" si="319"/>
        <v>1162203</v>
      </c>
      <c r="O854" s="22">
        <f t="shared" si="295"/>
        <v>132.04704820624221</v>
      </c>
      <c r="P854" s="20">
        <f t="shared" si="319"/>
        <v>0</v>
      </c>
      <c r="Q854" s="20">
        <f t="shared" si="319"/>
        <v>903349</v>
      </c>
      <c r="R854" s="22">
        <f t="shared" si="296"/>
        <v>-22.272701068574079</v>
      </c>
      <c r="S854" s="20">
        <f t="shared" si="319"/>
        <v>0</v>
      </c>
      <c r="T854" s="20">
        <f t="shared" si="319"/>
        <v>296359</v>
      </c>
      <c r="U854" s="23">
        <f t="shared" si="297"/>
        <v>-100</v>
      </c>
      <c r="V854" s="79">
        <v>0</v>
      </c>
      <c r="W854" s="80" t="s">
        <v>1226</v>
      </c>
      <c r="X854" s="79">
        <v>0</v>
      </c>
      <c r="Y854" s="80" t="s">
        <v>1226</v>
      </c>
      <c r="Z854" s="79">
        <v>0</v>
      </c>
      <c r="AA854" s="24" t="str">
        <f t="shared" si="298"/>
        <v>-</v>
      </c>
      <c r="AB854" s="63">
        <f t="shared" si="319"/>
        <v>0</v>
      </c>
      <c r="AC854" s="23" t="str">
        <f t="shared" si="299"/>
        <v>-</v>
      </c>
    </row>
    <row r="855" spans="1:29">
      <c r="A855" s="25"/>
      <c r="B855" s="25"/>
      <c r="C855" s="25"/>
      <c r="D855" s="25"/>
      <c r="E855" s="25"/>
      <c r="F855" s="28" t="s">
        <v>968</v>
      </c>
      <c r="G855" s="29">
        <v>100</v>
      </c>
      <c r="H855" s="31">
        <v>0</v>
      </c>
      <c r="I855" s="30">
        <v>104580</v>
      </c>
      <c r="J855" s="31">
        <v>0</v>
      </c>
      <c r="K855" s="30">
        <v>89007</v>
      </c>
      <c r="L855" s="22">
        <f t="shared" si="303"/>
        <v>-14.890992541594954</v>
      </c>
      <c r="M855" s="31">
        <v>0</v>
      </c>
      <c r="N855" s="30">
        <v>137639</v>
      </c>
      <c r="O855" s="22">
        <f t="shared" si="295"/>
        <v>54.638399227027094</v>
      </c>
      <c r="P855" s="31">
        <v>0</v>
      </c>
      <c r="Q855" s="30">
        <v>62213</v>
      </c>
      <c r="R855" s="22">
        <f t="shared" si="296"/>
        <v>-54.799875035418737</v>
      </c>
      <c r="S855" s="31">
        <v>0</v>
      </c>
      <c r="T855" s="30">
        <v>20020</v>
      </c>
      <c r="U855" s="23">
        <f t="shared" si="297"/>
        <v>-100</v>
      </c>
      <c r="V855" s="30">
        <v>0</v>
      </c>
      <c r="W855" s="24" t="s">
        <v>1226</v>
      </c>
      <c r="X855" s="30">
        <v>0</v>
      </c>
      <c r="Y855" s="24" t="s">
        <v>1226</v>
      </c>
      <c r="Z855" s="30">
        <v>0</v>
      </c>
      <c r="AA855" s="24" t="str">
        <f t="shared" si="298"/>
        <v>-</v>
      </c>
      <c r="AB855" s="64">
        <f>Z855*$AB$3*$AB$4</f>
        <v>0</v>
      </c>
      <c r="AC855" s="23" t="str">
        <f t="shared" si="299"/>
        <v>-</v>
      </c>
    </row>
    <row r="856" spans="1:29">
      <c r="A856" s="25"/>
      <c r="B856" s="25"/>
      <c r="C856" s="25"/>
      <c r="D856" s="25"/>
      <c r="E856" s="25"/>
      <c r="F856" s="28" t="s">
        <v>969</v>
      </c>
      <c r="G856" s="29">
        <v>100</v>
      </c>
      <c r="H856" s="31">
        <v>0</v>
      </c>
      <c r="I856" s="30">
        <v>1811</v>
      </c>
      <c r="J856" s="31">
        <v>0</v>
      </c>
      <c r="K856" s="30">
        <v>6394</v>
      </c>
      <c r="L856" s="22">
        <f t="shared" si="303"/>
        <v>253.06460519050245</v>
      </c>
      <c r="M856" s="31">
        <v>0</v>
      </c>
      <c r="N856" s="30">
        <v>13831</v>
      </c>
      <c r="O856" s="22">
        <f t="shared" ref="O856:O919" si="320">IFERROR(N856/K856*100-100,"-")</f>
        <v>116.31216765717861</v>
      </c>
      <c r="P856" s="31">
        <v>0</v>
      </c>
      <c r="Q856" s="30">
        <v>15868</v>
      </c>
      <c r="R856" s="22">
        <f t="shared" ref="R856:R919" si="321">IFERROR(Q856/N856*100-100,"-")</f>
        <v>14.72778540958717</v>
      </c>
      <c r="S856" s="31">
        <v>0</v>
      </c>
      <c r="T856" s="30">
        <v>5093</v>
      </c>
      <c r="U856" s="23">
        <f t="shared" ref="U856:U919" si="322">IFERROR(S856/Q856*100-100,"-")</f>
        <v>-100</v>
      </c>
      <c r="V856" s="30">
        <v>0</v>
      </c>
      <c r="W856" s="24" t="s">
        <v>1226</v>
      </c>
      <c r="X856" s="30">
        <v>0</v>
      </c>
      <c r="Y856" s="24" t="s">
        <v>1226</v>
      </c>
      <c r="Z856" s="30">
        <v>0</v>
      </c>
      <c r="AA856" s="24" t="str">
        <f t="shared" ref="AA856:AA919" si="323">IFERROR(Z856/X856*100-100,"-")</f>
        <v>-</v>
      </c>
      <c r="AB856" s="64">
        <f>Z856*$AB$3*$AB$4</f>
        <v>0</v>
      </c>
      <c r="AC856" s="23" t="str">
        <f t="shared" ref="AC856:AC919" si="324">IFERROR(AB856/Z856*100-100,"-")</f>
        <v>-</v>
      </c>
    </row>
    <row r="857" spans="1:29">
      <c r="A857" s="25"/>
      <c r="B857" s="25"/>
      <c r="C857" s="25"/>
      <c r="D857" s="25"/>
      <c r="E857" s="25"/>
      <c r="F857" s="28" t="s">
        <v>970</v>
      </c>
      <c r="G857" s="29">
        <v>100</v>
      </c>
      <c r="H857" s="31">
        <v>0</v>
      </c>
      <c r="I857" s="30">
        <v>306030</v>
      </c>
      <c r="J857" s="31">
        <v>0</v>
      </c>
      <c r="K857" s="30">
        <v>405447</v>
      </c>
      <c r="L857" s="22">
        <f t="shared" si="303"/>
        <v>32.486030781295938</v>
      </c>
      <c r="M857" s="31">
        <v>0</v>
      </c>
      <c r="N857" s="30">
        <v>1010733</v>
      </c>
      <c r="O857" s="22">
        <f t="shared" si="320"/>
        <v>149.2885629934369</v>
      </c>
      <c r="P857" s="31">
        <v>0</v>
      </c>
      <c r="Q857" s="30">
        <v>825268</v>
      </c>
      <c r="R857" s="22">
        <f t="shared" si="321"/>
        <v>-18.349554234402163</v>
      </c>
      <c r="S857" s="31">
        <v>0</v>
      </c>
      <c r="T857" s="30">
        <v>271246</v>
      </c>
      <c r="U857" s="23">
        <f t="shared" si="322"/>
        <v>-100</v>
      </c>
      <c r="V857" s="30">
        <v>0</v>
      </c>
      <c r="W857" s="24" t="s">
        <v>1226</v>
      </c>
      <c r="X857" s="30">
        <v>0</v>
      </c>
      <c r="Y857" s="24" t="s">
        <v>1226</v>
      </c>
      <c r="Z857" s="30">
        <v>0</v>
      </c>
      <c r="AA857" s="24" t="str">
        <f t="shared" si="323"/>
        <v>-</v>
      </c>
      <c r="AB857" s="64">
        <f>Z857*$AB$3*$AB$4</f>
        <v>0</v>
      </c>
      <c r="AC857" s="23" t="str">
        <f t="shared" si="324"/>
        <v>-</v>
      </c>
    </row>
    <row r="858" spans="1:29">
      <c r="A858" s="25"/>
      <c r="B858" s="25"/>
      <c r="C858" s="25"/>
      <c r="D858" s="26" t="s">
        <v>390</v>
      </c>
      <c r="E858" s="26"/>
      <c r="F858" s="28"/>
      <c r="G858" s="32" t="s">
        <v>355</v>
      </c>
      <c r="H858" s="20">
        <f t="shared" ref="H858:AB858" si="325">H859+H863+H866+H869+H872+H875</f>
        <v>48000</v>
      </c>
      <c r="I858" s="20">
        <f t="shared" si="325"/>
        <v>16553</v>
      </c>
      <c r="J858" s="20">
        <f t="shared" si="325"/>
        <v>21207</v>
      </c>
      <c r="K858" s="20">
        <f t="shared" si="325"/>
        <v>845</v>
      </c>
      <c r="L858" s="22">
        <f t="shared" si="303"/>
        <v>-94.895185162810364</v>
      </c>
      <c r="M858" s="20">
        <f t="shared" si="325"/>
        <v>2000</v>
      </c>
      <c r="N858" s="20">
        <f t="shared" si="325"/>
        <v>1045</v>
      </c>
      <c r="O858" s="22">
        <f t="shared" si="320"/>
        <v>23.668639053254452</v>
      </c>
      <c r="P858" s="20">
        <f t="shared" si="325"/>
        <v>14000</v>
      </c>
      <c r="Q858" s="20">
        <f t="shared" si="325"/>
        <v>4623</v>
      </c>
      <c r="R858" s="22">
        <f t="shared" si="321"/>
        <v>342.39234449760767</v>
      </c>
      <c r="S858" s="20">
        <f t="shared" si="325"/>
        <v>14000</v>
      </c>
      <c r="T858" s="20">
        <f t="shared" si="325"/>
        <v>48</v>
      </c>
      <c r="U858" s="23">
        <f t="shared" si="322"/>
        <v>202.83365779796668</v>
      </c>
      <c r="V858" s="79">
        <v>1000</v>
      </c>
      <c r="W858" s="80">
        <v>-92.857142857142861</v>
      </c>
      <c r="X858" s="79">
        <v>1097.55072</v>
      </c>
      <c r="Y858" s="80">
        <v>9.7550719999999842</v>
      </c>
      <c r="Z858" s="79">
        <v>1202.2152968831042</v>
      </c>
      <c r="AA858" s="24">
        <f t="shared" si="323"/>
        <v>9.5361950000000206</v>
      </c>
      <c r="AB858" s="63">
        <f t="shared" si="325"/>
        <v>1314.4709480142672</v>
      </c>
      <c r="AC858" s="23">
        <f t="shared" si="324"/>
        <v>9.3374000000000024</v>
      </c>
    </row>
    <row r="859" spans="1:29">
      <c r="A859" s="25"/>
      <c r="B859" s="25"/>
      <c r="C859" s="25"/>
      <c r="D859" s="25"/>
      <c r="E859" s="26" t="s">
        <v>149</v>
      </c>
      <c r="F859" s="28"/>
      <c r="G859" s="32" t="s">
        <v>355</v>
      </c>
      <c r="H859" s="20">
        <f t="shared" ref="H859:AB859" si="326">SUM(H860:H862)</f>
        <v>18000</v>
      </c>
      <c r="I859" s="20">
        <f t="shared" si="326"/>
        <v>13641</v>
      </c>
      <c r="J859" s="20">
        <f t="shared" si="326"/>
        <v>16207</v>
      </c>
      <c r="K859" s="20">
        <f t="shared" si="326"/>
        <v>0</v>
      </c>
      <c r="L859" s="22">
        <f t="shared" si="303"/>
        <v>-100</v>
      </c>
      <c r="M859" s="20">
        <f t="shared" si="326"/>
        <v>2000</v>
      </c>
      <c r="N859" s="20">
        <f t="shared" si="326"/>
        <v>0</v>
      </c>
      <c r="O859" s="22" t="str">
        <f t="shared" si="320"/>
        <v>-</v>
      </c>
      <c r="P859" s="20">
        <f t="shared" si="326"/>
        <v>14000</v>
      </c>
      <c r="Q859" s="20">
        <f t="shared" si="326"/>
        <v>3508</v>
      </c>
      <c r="R859" s="22" t="str">
        <f t="shared" si="321"/>
        <v>-</v>
      </c>
      <c r="S859" s="20">
        <f t="shared" si="326"/>
        <v>14000</v>
      </c>
      <c r="T859" s="20">
        <f t="shared" si="326"/>
        <v>0</v>
      </c>
      <c r="U859" s="23">
        <f t="shared" si="322"/>
        <v>299.08779931584945</v>
      </c>
      <c r="V859" s="79">
        <v>1000</v>
      </c>
      <c r="W859" s="80">
        <v>-92.857142857142861</v>
      </c>
      <c r="X859" s="79">
        <v>1097.55072</v>
      </c>
      <c r="Y859" s="80">
        <v>9.7550719999999842</v>
      </c>
      <c r="Z859" s="79">
        <v>1202.2152968831042</v>
      </c>
      <c r="AA859" s="24">
        <f t="shared" si="323"/>
        <v>9.5361950000000206</v>
      </c>
      <c r="AB859" s="63">
        <f t="shared" si="326"/>
        <v>1314.4709480142672</v>
      </c>
      <c r="AC859" s="23">
        <f t="shared" si="324"/>
        <v>9.3374000000000024</v>
      </c>
    </row>
    <row r="860" spans="1:29">
      <c r="A860" s="25"/>
      <c r="B860" s="25"/>
      <c r="C860" s="25"/>
      <c r="D860" s="25"/>
      <c r="E860" s="25"/>
      <c r="F860" s="28" t="s">
        <v>971</v>
      </c>
      <c r="G860" s="29">
        <v>120</v>
      </c>
      <c r="H860" s="31">
        <v>0</v>
      </c>
      <c r="I860" s="31">
        <v>605</v>
      </c>
      <c r="J860" s="31"/>
      <c r="K860" s="31"/>
      <c r="L860" s="22">
        <f t="shared" si="303"/>
        <v>-100</v>
      </c>
      <c r="M860" s="31">
        <v>0</v>
      </c>
      <c r="N860" s="31"/>
      <c r="O860" s="22" t="str">
        <f t="shared" si="320"/>
        <v>-</v>
      </c>
      <c r="P860" s="31"/>
      <c r="Q860" s="31"/>
      <c r="R860" s="22" t="str">
        <f t="shared" si="321"/>
        <v>-</v>
      </c>
      <c r="S860" s="31"/>
      <c r="T860" s="31"/>
      <c r="U860" s="23" t="str">
        <f t="shared" si="322"/>
        <v>-</v>
      </c>
      <c r="V860" s="30">
        <v>0</v>
      </c>
      <c r="W860" s="24" t="s">
        <v>1226</v>
      </c>
      <c r="X860" s="30">
        <v>0</v>
      </c>
      <c r="Y860" s="24" t="s">
        <v>1226</v>
      </c>
      <c r="Z860" s="30">
        <v>0</v>
      </c>
      <c r="AA860" s="24" t="str">
        <f t="shared" si="323"/>
        <v>-</v>
      </c>
      <c r="AB860" s="64">
        <f>Z860*$AB$3*$AB$4</f>
        <v>0</v>
      </c>
      <c r="AC860" s="23" t="str">
        <f t="shared" si="324"/>
        <v>-</v>
      </c>
    </row>
    <row r="861" spans="1:29">
      <c r="A861" s="25"/>
      <c r="B861" s="25"/>
      <c r="C861" s="25"/>
      <c r="D861" s="25"/>
      <c r="E861" s="25"/>
      <c r="F861" s="28" t="s">
        <v>971</v>
      </c>
      <c r="G861" s="29">
        <v>220</v>
      </c>
      <c r="H861" s="31"/>
      <c r="I861" s="31"/>
      <c r="J861" s="30">
        <v>2207</v>
      </c>
      <c r="K861" s="31">
        <v>0</v>
      </c>
      <c r="L861" s="22" t="str">
        <f t="shared" si="303"/>
        <v>-</v>
      </c>
      <c r="M861" s="30">
        <v>2000</v>
      </c>
      <c r="N861" s="31">
        <v>0</v>
      </c>
      <c r="O861" s="22" t="str">
        <f t="shared" si="320"/>
        <v>-</v>
      </c>
      <c r="P861" s="31"/>
      <c r="Q861" s="31"/>
      <c r="R861" s="22" t="str">
        <f t="shared" si="321"/>
        <v>-</v>
      </c>
      <c r="S861" s="31"/>
      <c r="T861" s="31"/>
      <c r="U861" s="23" t="str">
        <f t="shared" si="322"/>
        <v>-</v>
      </c>
      <c r="V861" s="30">
        <v>0</v>
      </c>
      <c r="W861" s="24" t="s">
        <v>1226</v>
      </c>
      <c r="X861" s="30">
        <v>0</v>
      </c>
      <c r="Y861" s="24" t="s">
        <v>1226</v>
      </c>
      <c r="Z861" s="30">
        <v>0</v>
      </c>
      <c r="AA861" s="24" t="str">
        <f t="shared" si="323"/>
        <v>-</v>
      </c>
      <c r="AB861" s="64">
        <f>Z861*$AB$3*$AB$4</f>
        <v>0</v>
      </c>
      <c r="AC861" s="23" t="str">
        <f t="shared" si="324"/>
        <v>-</v>
      </c>
    </row>
    <row r="862" spans="1:29">
      <c r="A862" s="25"/>
      <c r="B862" s="25"/>
      <c r="C862" s="25"/>
      <c r="D862" s="25"/>
      <c r="E862" s="25"/>
      <c r="F862" s="28" t="s">
        <v>972</v>
      </c>
      <c r="G862" s="96">
        <v>171</v>
      </c>
      <c r="H862" s="30">
        <v>18000</v>
      </c>
      <c r="I862" s="30">
        <v>13036</v>
      </c>
      <c r="J862" s="30">
        <v>14000</v>
      </c>
      <c r="K862" s="31">
        <v>0</v>
      </c>
      <c r="L862" s="22">
        <f t="shared" si="303"/>
        <v>-100</v>
      </c>
      <c r="M862" s="31">
        <v>0</v>
      </c>
      <c r="N862" s="31"/>
      <c r="O862" s="22" t="str">
        <f t="shared" si="320"/>
        <v>-</v>
      </c>
      <c r="P862" s="30">
        <v>14000</v>
      </c>
      <c r="Q862" s="30">
        <v>3508</v>
      </c>
      <c r="R862" s="22" t="str">
        <f t="shared" si="321"/>
        <v>-</v>
      </c>
      <c r="S862" s="30">
        <v>14000</v>
      </c>
      <c r="T862" s="31">
        <v>0</v>
      </c>
      <c r="U862" s="23">
        <f t="shared" si="322"/>
        <v>299.08779931584945</v>
      </c>
      <c r="V862" s="94">
        <v>1000</v>
      </c>
      <c r="W862" s="24">
        <v>-92.857142857142861</v>
      </c>
      <c r="X862" s="30">
        <v>1097.55072</v>
      </c>
      <c r="Y862" s="24">
        <v>9.7550719999999842</v>
      </c>
      <c r="Z862" s="30">
        <v>1202.2152968831042</v>
      </c>
      <c r="AA862" s="24">
        <f t="shared" si="323"/>
        <v>9.5361950000000206</v>
      </c>
      <c r="AB862" s="64">
        <f>Z862*$AB$3*$AB$4</f>
        <v>1314.4709480142672</v>
      </c>
      <c r="AC862" s="23">
        <f t="shared" si="324"/>
        <v>9.3374000000000024</v>
      </c>
    </row>
    <row r="863" spans="1:29">
      <c r="A863" s="25"/>
      <c r="B863" s="25"/>
      <c r="C863" s="25"/>
      <c r="D863" s="25"/>
      <c r="E863" s="26" t="s">
        <v>115</v>
      </c>
      <c r="F863" s="28"/>
      <c r="G863" s="32" t="s">
        <v>355</v>
      </c>
      <c r="H863" s="20">
        <f t="shared" ref="H863:S863" si="327">H864+H865</f>
        <v>0</v>
      </c>
      <c r="I863" s="20">
        <f t="shared" si="327"/>
        <v>278</v>
      </c>
      <c r="J863" s="20">
        <f t="shared" si="327"/>
        <v>0</v>
      </c>
      <c r="K863" s="20">
        <f t="shared" si="327"/>
        <v>3</v>
      </c>
      <c r="L863" s="22">
        <f t="shared" si="303"/>
        <v>-98.920863309352512</v>
      </c>
      <c r="M863" s="20">
        <f t="shared" si="327"/>
        <v>0</v>
      </c>
      <c r="N863" s="20">
        <f t="shared" si="327"/>
        <v>793</v>
      </c>
      <c r="O863" s="22">
        <f t="shared" si="320"/>
        <v>26333.333333333332</v>
      </c>
      <c r="P863" s="20">
        <f t="shared" si="327"/>
        <v>0</v>
      </c>
      <c r="Q863" s="20">
        <f t="shared" si="327"/>
        <v>0</v>
      </c>
      <c r="R863" s="22">
        <f t="shared" si="321"/>
        <v>-100</v>
      </c>
      <c r="S863" s="20">
        <f t="shared" si="327"/>
        <v>0</v>
      </c>
      <c r="T863" s="20">
        <f>T864+T865</f>
        <v>0</v>
      </c>
      <c r="U863" s="23" t="str">
        <f t="shared" si="322"/>
        <v>-</v>
      </c>
      <c r="V863" s="79">
        <v>0</v>
      </c>
      <c r="W863" s="80" t="s">
        <v>1226</v>
      </c>
      <c r="X863" s="79">
        <v>0</v>
      </c>
      <c r="Y863" s="80" t="s">
        <v>1226</v>
      </c>
      <c r="Z863" s="79">
        <v>0</v>
      </c>
      <c r="AA863" s="24" t="str">
        <f t="shared" si="323"/>
        <v>-</v>
      </c>
      <c r="AB863" s="63">
        <f>AB864+AB865</f>
        <v>0</v>
      </c>
      <c r="AC863" s="23" t="str">
        <f t="shared" si="324"/>
        <v>-</v>
      </c>
    </row>
    <row r="864" spans="1:29">
      <c r="A864" s="25"/>
      <c r="B864" s="25"/>
      <c r="C864" s="25"/>
      <c r="D864" s="25"/>
      <c r="E864" s="25"/>
      <c r="F864" s="28" t="s">
        <v>973</v>
      </c>
      <c r="G864" s="29">
        <v>100</v>
      </c>
      <c r="H864" s="31">
        <v>0</v>
      </c>
      <c r="I864" s="31">
        <v>278</v>
      </c>
      <c r="J864" s="31"/>
      <c r="K864" s="31"/>
      <c r="L864" s="22">
        <f t="shared" si="303"/>
        <v>-100</v>
      </c>
      <c r="M864" s="31"/>
      <c r="N864" s="31"/>
      <c r="O864" s="22" t="str">
        <f t="shared" si="320"/>
        <v>-</v>
      </c>
      <c r="P864" s="31"/>
      <c r="Q864" s="31"/>
      <c r="R864" s="22" t="str">
        <f t="shared" si="321"/>
        <v>-</v>
      </c>
      <c r="S864" s="31"/>
      <c r="T864" s="31"/>
      <c r="U864" s="23" t="str">
        <f t="shared" si="322"/>
        <v>-</v>
      </c>
      <c r="V864" s="30">
        <v>0</v>
      </c>
      <c r="W864" s="24" t="s">
        <v>1226</v>
      </c>
      <c r="X864" s="30">
        <v>0</v>
      </c>
      <c r="Y864" s="24" t="s">
        <v>1226</v>
      </c>
      <c r="Z864" s="30">
        <v>0</v>
      </c>
      <c r="AA864" s="24" t="str">
        <f t="shared" si="323"/>
        <v>-</v>
      </c>
      <c r="AB864" s="64">
        <f>Z864*$AB$3*$AB$4</f>
        <v>0</v>
      </c>
      <c r="AC864" s="23" t="str">
        <f t="shared" si="324"/>
        <v>-</v>
      </c>
    </row>
    <row r="865" spans="1:29">
      <c r="A865" s="25"/>
      <c r="B865" s="25"/>
      <c r="C865" s="25"/>
      <c r="D865" s="25"/>
      <c r="E865" s="25"/>
      <c r="F865" s="28" t="s">
        <v>974</v>
      </c>
      <c r="G865" s="29">
        <v>100</v>
      </c>
      <c r="H865" s="31"/>
      <c r="I865" s="31"/>
      <c r="J865" s="31">
        <v>0</v>
      </c>
      <c r="K865" s="31">
        <v>3</v>
      </c>
      <c r="L865" s="22" t="str">
        <f t="shared" ref="L865:L928" si="328">IFERROR(K865/I865*100-100,"-")</f>
        <v>-</v>
      </c>
      <c r="M865" s="31">
        <v>0</v>
      </c>
      <c r="N865" s="31">
        <v>793</v>
      </c>
      <c r="O865" s="22">
        <f t="shared" si="320"/>
        <v>26333.333333333332</v>
      </c>
      <c r="P865" s="31"/>
      <c r="Q865" s="31"/>
      <c r="R865" s="22">
        <f t="shared" si="321"/>
        <v>-100</v>
      </c>
      <c r="S865" s="31"/>
      <c r="T865" s="31"/>
      <c r="U865" s="23" t="str">
        <f t="shared" si="322"/>
        <v>-</v>
      </c>
      <c r="V865" s="30">
        <v>0</v>
      </c>
      <c r="W865" s="24" t="s">
        <v>1226</v>
      </c>
      <c r="X865" s="30">
        <v>0</v>
      </c>
      <c r="Y865" s="24" t="s">
        <v>1226</v>
      </c>
      <c r="Z865" s="30">
        <v>0</v>
      </c>
      <c r="AA865" s="24" t="str">
        <f t="shared" si="323"/>
        <v>-</v>
      </c>
      <c r="AB865" s="64">
        <f>Z865*$AB$3*$AB$4</f>
        <v>0</v>
      </c>
      <c r="AC865" s="23" t="str">
        <f t="shared" si="324"/>
        <v>-</v>
      </c>
    </row>
    <row r="866" spans="1:29">
      <c r="A866" s="25"/>
      <c r="B866" s="25"/>
      <c r="C866" s="25"/>
      <c r="D866" s="25"/>
      <c r="E866" s="26" t="s">
        <v>116</v>
      </c>
      <c r="F866" s="28"/>
      <c r="G866" s="32" t="s">
        <v>355</v>
      </c>
      <c r="H866" s="20">
        <f t="shared" ref="H866:AB866" si="329">H867+H868</f>
        <v>30000</v>
      </c>
      <c r="I866" s="20">
        <f t="shared" si="329"/>
        <v>687</v>
      </c>
      <c r="J866" s="20">
        <f t="shared" si="329"/>
        <v>5000</v>
      </c>
      <c r="K866" s="20">
        <f t="shared" si="329"/>
        <v>442</v>
      </c>
      <c r="L866" s="22">
        <f t="shared" si="328"/>
        <v>-35.662299854439595</v>
      </c>
      <c r="M866" s="20">
        <f t="shared" si="329"/>
        <v>0</v>
      </c>
      <c r="N866" s="20">
        <f t="shared" si="329"/>
        <v>252</v>
      </c>
      <c r="O866" s="22">
        <f t="shared" si="320"/>
        <v>-42.986425339366519</v>
      </c>
      <c r="P866" s="20">
        <f t="shared" si="329"/>
        <v>0</v>
      </c>
      <c r="Q866" s="20">
        <f t="shared" si="329"/>
        <v>1109</v>
      </c>
      <c r="R866" s="22">
        <f t="shared" si="321"/>
        <v>340.07936507936512</v>
      </c>
      <c r="S866" s="20">
        <f t="shared" si="329"/>
        <v>0</v>
      </c>
      <c r="T866" s="20">
        <f t="shared" si="329"/>
        <v>48</v>
      </c>
      <c r="U866" s="23">
        <f t="shared" si="322"/>
        <v>-100</v>
      </c>
      <c r="V866" s="79">
        <v>0</v>
      </c>
      <c r="W866" s="80" t="s">
        <v>1226</v>
      </c>
      <c r="X866" s="79">
        <v>0</v>
      </c>
      <c r="Y866" s="80" t="s">
        <v>1226</v>
      </c>
      <c r="Z866" s="79">
        <v>0</v>
      </c>
      <c r="AA866" s="24" t="str">
        <f t="shared" si="323"/>
        <v>-</v>
      </c>
      <c r="AB866" s="63">
        <f t="shared" si="329"/>
        <v>0</v>
      </c>
      <c r="AC866" s="23" t="str">
        <f t="shared" si="324"/>
        <v>-</v>
      </c>
    </row>
    <row r="867" spans="1:29">
      <c r="A867" s="25"/>
      <c r="B867" s="25"/>
      <c r="C867" s="25"/>
      <c r="D867" s="25"/>
      <c r="E867" s="25"/>
      <c r="F867" s="28" t="s">
        <v>975</v>
      </c>
      <c r="G867" s="29">
        <v>220</v>
      </c>
      <c r="H867" s="30">
        <v>30000</v>
      </c>
      <c r="I867" s="31">
        <v>0</v>
      </c>
      <c r="J867" s="30">
        <v>5000</v>
      </c>
      <c r="K867" s="31">
        <v>0</v>
      </c>
      <c r="L867" s="22" t="str">
        <f t="shared" si="328"/>
        <v>-</v>
      </c>
      <c r="M867" s="31"/>
      <c r="N867" s="31"/>
      <c r="O867" s="22" t="str">
        <f t="shared" si="320"/>
        <v>-</v>
      </c>
      <c r="P867" s="31"/>
      <c r="Q867" s="31"/>
      <c r="R867" s="22" t="str">
        <f t="shared" si="321"/>
        <v>-</v>
      </c>
      <c r="S867" s="31"/>
      <c r="T867" s="31"/>
      <c r="U867" s="23" t="str">
        <f t="shared" si="322"/>
        <v>-</v>
      </c>
      <c r="V867" s="30">
        <v>0</v>
      </c>
      <c r="W867" s="24" t="s">
        <v>1226</v>
      </c>
      <c r="X867" s="30">
        <v>0</v>
      </c>
      <c r="Y867" s="24" t="s">
        <v>1226</v>
      </c>
      <c r="Z867" s="30">
        <v>0</v>
      </c>
      <c r="AA867" s="24" t="str">
        <f t="shared" si="323"/>
        <v>-</v>
      </c>
      <c r="AB867" s="64">
        <f>Z867*$AB$3*$AB$4</f>
        <v>0</v>
      </c>
      <c r="AC867" s="23" t="str">
        <f t="shared" si="324"/>
        <v>-</v>
      </c>
    </row>
    <row r="868" spans="1:29">
      <c r="A868" s="25"/>
      <c r="B868" s="25"/>
      <c r="C868" s="25"/>
      <c r="D868" s="25"/>
      <c r="E868" s="25"/>
      <c r="F868" s="28" t="s">
        <v>976</v>
      </c>
      <c r="G868" s="29">
        <v>100</v>
      </c>
      <c r="H868" s="31">
        <v>0</v>
      </c>
      <c r="I868" s="31">
        <v>687</v>
      </c>
      <c r="J868" s="31">
        <v>0</v>
      </c>
      <c r="K868" s="31">
        <v>442</v>
      </c>
      <c r="L868" s="22">
        <f t="shared" si="328"/>
        <v>-35.662299854439595</v>
      </c>
      <c r="M868" s="31">
        <v>0</v>
      </c>
      <c r="N868" s="31">
        <v>252</v>
      </c>
      <c r="O868" s="22">
        <f t="shared" si="320"/>
        <v>-42.986425339366519</v>
      </c>
      <c r="P868" s="31">
        <v>0</v>
      </c>
      <c r="Q868" s="30">
        <v>1109</v>
      </c>
      <c r="R868" s="22">
        <f t="shared" si="321"/>
        <v>340.07936507936512</v>
      </c>
      <c r="S868" s="31">
        <v>0</v>
      </c>
      <c r="T868" s="31">
        <v>48</v>
      </c>
      <c r="U868" s="23">
        <f t="shared" si="322"/>
        <v>-100</v>
      </c>
      <c r="V868" s="30">
        <v>0</v>
      </c>
      <c r="W868" s="24" t="s">
        <v>1226</v>
      </c>
      <c r="X868" s="30">
        <v>0</v>
      </c>
      <c r="Y868" s="24" t="s">
        <v>1226</v>
      </c>
      <c r="Z868" s="30">
        <v>0</v>
      </c>
      <c r="AA868" s="24" t="str">
        <f t="shared" si="323"/>
        <v>-</v>
      </c>
      <c r="AB868" s="64">
        <f>Z868*$AB$3*$AB$4</f>
        <v>0</v>
      </c>
      <c r="AC868" s="23" t="str">
        <f t="shared" si="324"/>
        <v>-</v>
      </c>
    </row>
    <row r="869" spans="1:29">
      <c r="A869" s="25"/>
      <c r="B869" s="25"/>
      <c r="C869" s="25"/>
      <c r="D869" s="25"/>
      <c r="E869" s="26" t="s">
        <v>117</v>
      </c>
      <c r="F869" s="28"/>
      <c r="G869" s="32" t="s">
        <v>355</v>
      </c>
      <c r="H869" s="20">
        <f t="shared" ref="H869:AB869" si="330">H870+H871</f>
        <v>0</v>
      </c>
      <c r="I869" s="20">
        <f t="shared" si="330"/>
        <v>1946</v>
      </c>
      <c r="J869" s="20">
        <f t="shared" si="330"/>
        <v>0</v>
      </c>
      <c r="K869" s="20">
        <f t="shared" si="330"/>
        <v>400</v>
      </c>
      <c r="L869" s="22">
        <f t="shared" si="328"/>
        <v>-79.445015416238434</v>
      </c>
      <c r="M869" s="20">
        <f t="shared" si="330"/>
        <v>0</v>
      </c>
      <c r="N869" s="20">
        <f t="shared" si="330"/>
        <v>0</v>
      </c>
      <c r="O869" s="22">
        <f t="shared" si="320"/>
        <v>-100</v>
      </c>
      <c r="P869" s="20">
        <f t="shared" si="330"/>
        <v>0</v>
      </c>
      <c r="Q869" s="20">
        <f t="shared" si="330"/>
        <v>0</v>
      </c>
      <c r="R869" s="22" t="str">
        <f t="shared" si="321"/>
        <v>-</v>
      </c>
      <c r="S869" s="20">
        <f t="shared" si="330"/>
        <v>0</v>
      </c>
      <c r="T869" s="20">
        <f t="shared" si="330"/>
        <v>0</v>
      </c>
      <c r="U869" s="23" t="str">
        <f t="shared" si="322"/>
        <v>-</v>
      </c>
      <c r="V869" s="79">
        <v>0</v>
      </c>
      <c r="W869" s="80" t="s">
        <v>1226</v>
      </c>
      <c r="X869" s="79">
        <v>0</v>
      </c>
      <c r="Y869" s="80" t="s">
        <v>1226</v>
      </c>
      <c r="Z869" s="79">
        <v>0</v>
      </c>
      <c r="AA869" s="24" t="str">
        <f t="shared" si="323"/>
        <v>-</v>
      </c>
      <c r="AB869" s="63">
        <f t="shared" si="330"/>
        <v>0</v>
      </c>
      <c r="AC869" s="23" t="str">
        <f t="shared" si="324"/>
        <v>-</v>
      </c>
    </row>
    <row r="870" spans="1:29">
      <c r="A870" s="25"/>
      <c r="B870" s="25"/>
      <c r="C870" s="25"/>
      <c r="D870" s="25"/>
      <c r="E870" s="25"/>
      <c r="F870" s="28" t="s">
        <v>977</v>
      </c>
      <c r="G870" s="29">
        <v>100</v>
      </c>
      <c r="H870" s="31">
        <v>0</v>
      </c>
      <c r="I870" s="30">
        <v>1141</v>
      </c>
      <c r="J870" s="31">
        <v>0</v>
      </c>
      <c r="K870" s="31">
        <v>400</v>
      </c>
      <c r="L870" s="22">
        <f t="shared" si="328"/>
        <v>-64.943032427695002</v>
      </c>
      <c r="M870" s="31"/>
      <c r="N870" s="31"/>
      <c r="O870" s="22">
        <f t="shared" si="320"/>
        <v>-100</v>
      </c>
      <c r="P870" s="31"/>
      <c r="Q870" s="31"/>
      <c r="R870" s="22" t="str">
        <f t="shared" si="321"/>
        <v>-</v>
      </c>
      <c r="S870" s="31"/>
      <c r="T870" s="31"/>
      <c r="U870" s="23" t="str">
        <f t="shared" si="322"/>
        <v>-</v>
      </c>
      <c r="V870" s="30">
        <v>0</v>
      </c>
      <c r="W870" s="24" t="s">
        <v>1226</v>
      </c>
      <c r="X870" s="30">
        <v>0</v>
      </c>
      <c r="Y870" s="24" t="s">
        <v>1226</v>
      </c>
      <c r="Z870" s="30">
        <v>0</v>
      </c>
      <c r="AA870" s="24" t="str">
        <f t="shared" si="323"/>
        <v>-</v>
      </c>
      <c r="AB870" s="64">
        <f>Z870*$AB$3*$AB$4</f>
        <v>0</v>
      </c>
      <c r="AC870" s="23" t="str">
        <f t="shared" si="324"/>
        <v>-</v>
      </c>
    </row>
    <row r="871" spans="1:29">
      <c r="A871" s="25"/>
      <c r="B871" s="25"/>
      <c r="C871" s="25"/>
      <c r="D871" s="25"/>
      <c r="E871" s="25"/>
      <c r="F871" s="28" t="s">
        <v>978</v>
      </c>
      <c r="G871" s="29">
        <v>100</v>
      </c>
      <c r="H871" s="31">
        <v>0</v>
      </c>
      <c r="I871" s="31">
        <v>805</v>
      </c>
      <c r="J871" s="31"/>
      <c r="K871" s="31"/>
      <c r="L871" s="22">
        <f t="shared" si="328"/>
        <v>-100</v>
      </c>
      <c r="M871" s="31"/>
      <c r="N871" s="31"/>
      <c r="O871" s="22" t="str">
        <f t="shared" si="320"/>
        <v>-</v>
      </c>
      <c r="P871" s="31"/>
      <c r="Q871" s="31"/>
      <c r="R871" s="22" t="str">
        <f t="shared" si="321"/>
        <v>-</v>
      </c>
      <c r="S871" s="31"/>
      <c r="T871" s="31"/>
      <c r="U871" s="23" t="str">
        <f t="shared" si="322"/>
        <v>-</v>
      </c>
      <c r="V871" s="30">
        <v>0</v>
      </c>
      <c r="W871" s="24" t="s">
        <v>1226</v>
      </c>
      <c r="X871" s="30">
        <v>0</v>
      </c>
      <c r="Y871" s="24" t="s">
        <v>1226</v>
      </c>
      <c r="Z871" s="30">
        <v>0</v>
      </c>
      <c r="AA871" s="24" t="str">
        <f t="shared" si="323"/>
        <v>-</v>
      </c>
      <c r="AB871" s="64">
        <f>Z871*$AB$3*$AB$4</f>
        <v>0</v>
      </c>
      <c r="AC871" s="23" t="str">
        <f t="shared" si="324"/>
        <v>-</v>
      </c>
    </row>
    <row r="872" spans="1:29">
      <c r="A872" s="25"/>
      <c r="B872" s="25"/>
      <c r="C872" s="25"/>
      <c r="D872" s="25"/>
      <c r="E872" s="26" t="s">
        <v>118</v>
      </c>
      <c r="F872" s="28"/>
      <c r="G872" s="32" t="s">
        <v>355</v>
      </c>
      <c r="H872" s="20">
        <f t="shared" ref="H872:AB872" si="331">H873+H874</f>
        <v>0</v>
      </c>
      <c r="I872" s="20">
        <f t="shared" si="331"/>
        <v>1</v>
      </c>
      <c r="J872" s="20">
        <f t="shared" si="331"/>
        <v>0</v>
      </c>
      <c r="K872" s="20">
        <f t="shared" si="331"/>
        <v>0</v>
      </c>
      <c r="L872" s="22">
        <f t="shared" si="328"/>
        <v>-100</v>
      </c>
      <c r="M872" s="20">
        <f t="shared" si="331"/>
        <v>0</v>
      </c>
      <c r="N872" s="20">
        <f t="shared" si="331"/>
        <v>0</v>
      </c>
      <c r="O872" s="22" t="str">
        <f t="shared" si="320"/>
        <v>-</v>
      </c>
      <c r="P872" s="20">
        <f t="shared" si="331"/>
        <v>0</v>
      </c>
      <c r="Q872" s="20">
        <f t="shared" si="331"/>
        <v>0</v>
      </c>
      <c r="R872" s="22" t="str">
        <f t="shared" si="321"/>
        <v>-</v>
      </c>
      <c r="S872" s="20">
        <f t="shared" si="331"/>
        <v>0</v>
      </c>
      <c r="T872" s="20">
        <f t="shared" si="331"/>
        <v>0</v>
      </c>
      <c r="U872" s="23" t="str">
        <f t="shared" si="322"/>
        <v>-</v>
      </c>
      <c r="V872" s="79">
        <v>0</v>
      </c>
      <c r="W872" s="80" t="s">
        <v>1226</v>
      </c>
      <c r="X872" s="79">
        <v>0</v>
      </c>
      <c r="Y872" s="80" t="s">
        <v>1226</v>
      </c>
      <c r="Z872" s="79">
        <v>0</v>
      </c>
      <c r="AA872" s="24" t="str">
        <f t="shared" si="323"/>
        <v>-</v>
      </c>
      <c r="AB872" s="63">
        <f t="shared" si="331"/>
        <v>0</v>
      </c>
      <c r="AC872" s="23" t="str">
        <f t="shared" si="324"/>
        <v>-</v>
      </c>
    </row>
    <row r="873" spans="1:29">
      <c r="A873" s="25"/>
      <c r="B873" s="25"/>
      <c r="C873" s="25"/>
      <c r="D873" s="25"/>
      <c r="E873" s="25"/>
      <c r="F873" s="28" t="s">
        <v>979</v>
      </c>
      <c r="G873" s="29">
        <v>100</v>
      </c>
      <c r="H873" s="31">
        <v>0</v>
      </c>
      <c r="I873" s="31">
        <v>1</v>
      </c>
      <c r="J873" s="31"/>
      <c r="K873" s="31"/>
      <c r="L873" s="22">
        <f t="shared" si="328"/>
        <v>-100</v>
      </c>
      <c r="M873" s="31"/>
      <c r="N873" s="31"/>
      <c r="O873" s="22" t="str">
        <f t="shared" si="320"/>
        <v>-</v>
      </c>
      <c r="P873" s="31"/>
      <c r="Q873" s="31"/>
      <c r="R873" s="22" t="str">
        <f t="shared" si="321"/>
        <v>-</v>
      </c>
      <c r="S873" s="31"/>
      <c r="T873" s="31"/>
      <c r="U873" s="23" t="str">
        <f t="shared" si="322"/>
        <v>-</v>
      </c>
      <c r="V873" s="30">
        <v>0</v>
      </c>
      <c r="W873" s="24" t="s">
        <v>1226</v>
      </c>
      <c r="X873" s="30">
        <v>0</v>
      </c>
      <c r="Y873" s="24" t="s">
        <v>1226</v>
      </c>
      <c r="Z873" s="30">
        <v>0</v>
      </c>
      <c r="AA873" s="24" t="str">
        <f t="shared" si="323"/>
        <v>-</v>
      </c>
      <c r="AB873" s="64">
        <f>Z873*$AB$3*$AB$4</f>
        <v>0</v>
      </c>
      <c r="AC873" s="23" t="str">
        <f t="shared" si="324"/>
        <v>-</v>
      </c>
    </row>
    <row r="874" spans="1:29">
      <c r="A874" s="25"/>
      <c r="B874" s="25"/>
      <c r="C874" s="25"/>
      <c r="D874" s="25"/>
      <c r="E874" s="25"/>
      <c r="F874" s="28" t="s">
        <v>980</v>
      </c>
      <c r="G874" s="29">
        <v>100</v>
      </c>
      <c r="H874" s="31">
        <v>0</v>
      </c>
      <c r="I874" s="31">
        <v>0</v>
      </c>
      <c r="J874" s="31"/>
      <c r="K874" s="31"/>
      <c r="L874" s="22" t="str">
        <f t="shared" si="328"/>
        <v>-</v>
      </c>
      <c r="M874" s="31">
        <v>0</v>
      </c>
      <c r="N874" s="31"/>
      <c r="O874" s="22" t="str">
        <f t="shared" si="320"/>
        <v>-</v>
      </c>
      <c r="P874" s="31"/>
      <c r="Q874" s="31"/>
      <c r="R874" s="22" t="str">
        <f t="shared" si="321"/>
        <v>-</v>
      </c>
      <c r="S874" s="31"/>
      <c r="T874" s="31"/>
      <c r="U874" s="23" t="str">
        <f t="shared" si="322"/>
        <v>-</v>
      </c>
      <c r="V874" s="30">
        <v>0</v>
      </c>
      <c r="W874" s="24" t="s">
        <v>1226</v>
      </c>
      <c r="X874" s="30">
        <v>0</v>
      </c>
      <c r="Y874" s="24" t="s">
        <v>1226</v>
      </c>
      <c r="Z874" s="30">
        <v>0</v>
      </c>
      <c r="AA874" s="24" t="str">
        <f t="shared" si="323"/>
        <v>-</v>
      </c>
      <c r="AB874" s="64">
        <f>Z874*$AB$3*$AB$4</f>
        <v>0</v>
      </c>
      <c r="AC874" s="23" t="str">
        <f t="shared" si="324"/>
        <v>-</v>
      </c>
    </row>
    <row r="875" spans="1:29">
      <c r="A875" s="25"/>
      <c r="B875" s="25"/>
      <c r="C875" s="25"/>
      <c r="D875" s="25"/>
      <c r="E875" s="26" t="s">
        <v>391</v>
      </c>
      <c r="F875" s="28"/>
      <c r="G875" s="32" t="s">
        <v>355</v>
      </c>
      <c r="H875" s="20">
        <f t="shared" ref="H875:S875" si="332">H876</f>
        <v>0</v>
      </c>
      <c r="I875" s="20">
        <f t="shared" si="332"/>
        <v>0</v>
      </c>
      <c r="J875" s="20">
        <f t="shared" si="332"/>
        <v>0</v>
      </c>
      <c r="K875" s="20">
        <f t="shared" si="332"/>
        <v>0</v>
      </c>
      <c r="L875" s="22" t="str">
        <f t="shared" si="328"/>
        <v>-</v>
      </c>
      <c r="M875" s="20">
        <f t="shared" si="332"/>
        <v>0</v>
      </c>
      <c r="N875" s="20">
        <f t="shared" si="332"/>
        <v>0</v>
      </c>
      <c r="O875" s="22" t="str">
        <f t="shared" si="320"/>
        <v>-</v>
      </c>
      <c r="P875" s="20">
        <f t="shared" si="332"/>
        <v>0</v>
      </c>
      <c r="Q875" s="20">
        <f t="shared" si="332"/>
        <v>6</v>
      </c>
      <c r="R875" s="22" t="str">
        <f t="shared" si="321"/>
        <v>-</v>
      </c>
      <c r="S875" s="20">
        <f t="shared" si="332"/>
        <v>0</v>
      </c>
      <c r="T875" s="20">
        <f>T876</f>
        <v>0</v>
      </c>
      <c r="U875" s="23">
        <f t="shared" si="322"/>
        <v>-100</v>
      </c>
      <c r="V875" s="79">
        <v>0</v>
      </c>
      <c r="W875" s="80" t="s">
        <v>1226</v>
      </c>
      <c r="X875" s="79">
        <v>0</v>
      </c>
      <c r="Y875" s="80" t="s">
        <v>1226</v>
      </c>
      <c r="Z875" s="79">
        <v>0</v>
      </c>
      <c r="AA875" s="24" t="str">
        <f t="shared" si="323"/>
        <v>-</v>
      </c>
      <c r="AB875" s="63">
        <f>AB876</f>
        <v>0</v>
      </c>
      <c r="AC875" s="23" t="str">
        <f t="shared" si="324"/>
        <v>-</v>
      </c>
    </row>
    <row r="876" spans="1:29">
      <c r="A876" s="25"/>
      <c r="B876" s="25"/>
      <c r="C876" s="25"/>
      <c r="D876" s="25"/>
      <c r="E876" s="25"/>
      <c r="F876" s="28" t="s">
        <v>981</v>
      </c>
      <c r="G876" s="29">
        <v>100</v>
      </c>
      <c r="H876" s="31"/>
      <c r="I876" s="31"/>
      <c r="J876" s="31"/>
      <c r="K876" s="31"/>
      <c r="L876" s="22" t="str">
        <f t="shared" si="328"/>
        <v>-</v>
      </c>
      <c r="M876" s="31">
        <v>0</v>
      </c>
      <c r="N876" s="31"/>
      <c r="O876" s="22" t="str">
        <f t="shared" si="320"/>
        <v>-</v>
      </c>
      <c r="P876" s="31">
        <v>0</v>
      </c>
      <c r="Q876" s="31">
        <v>6</v>
      </c>
      <c r="R876" s="22" t="str">
        <f t="shared" si="321"/>
        <v>-</v>
      </c>
      <c r="S876" s="31"/>
      <c r="T876" s="31"/>
      <c r="U876" s="23">
        <f t="shared" si="322"/>
        <v>-100</v>
      </c>
      <c r="V876" s="30">
        <v>0</v>
      </c>
      <c r="W876" s="24" t="s">
        <v>1226</v>
      </c>
      <c r="X876" s="30">
        <v>0</v>
      </c>
      <c r="Y876" s="24" t="s">
        <v>1226</v>
      </c>
      <c r="Z876" s="30">
        <v>0</v>
      </c>
      <c r="AA876" s="24" t="str">
        <f t="shared" si="323"/>
        <v>-</v>
      </c>
      <c r="AB876" s="64">
        <f>Z876*$AB$3*$AB$4</f>
        <v>0</v>
      </c>
      <c r="AC876" s="23" t="str">
        <f t="shared" si="324"/>
        <v>-</v>
      </c>
    </row>
    <row r="877" spans="1:29">
      <c r="A877" s="25"/>
      <c r="B877" s="25"/>
      <c r="C877" s="25"/>
      <c r="D877" s="26" t="s">
        <v>392</v>
      </c>
      <c r="E877" s="26"/>
      <c r="F877" s="28"/>
      <c r="G877" s="32" t="s">
        <v>355</v>
      </c>
      <c r="H877" s="20">
        <f t="shared" ref="H877:AB877" si="333">H878+H888+H893+H896+H898+H900+H902+H904+H907+H910+H916+H918+H920+H922+H924+H926+H928+H931+H933</f>
        <v>129260458</v>
      </c>
      <c r="I877" s="20">
        <f t="shared" si="333"/>
        <v>120624243</v>
      </c>
      <c r="J877" s="20">
        <f t="shared" si="333"/>
        <v>133487543</v>
      </c>
      <c r="K877" s="20">
        <f t="shared" si="333"/>
        <v>117986977</v>
      </c>
      <c r="L877" s="22">
        <f t="shared" si="328"/>
        <v>-2.1863482285231868</v>
      </c>
      <c r="M877" s="20">
        <f t="shared" si="333"/>
        <v>127343731</v>
      </c>
      <c r="N877" s="20">
        <f t="shared" si="333"/>
        <v>140718768</v>
      </c>
      <c r="O877" s="22">
        <f t="shared" si="320"/>
        <v>19.266355980965599</v>
      </c>
      <c r="P877" s="20">
        <f t="shared" si="333"/>
        <v>152329989</v>
      </c>
      <c r="Q877" s="20">
        <f t="shared" si="333"/>
        <v>152595398</v>
      </c>
      <c r="R877" s="22">
        <f t="shared" si="321"/>
        <v>8.4399758246888439</v>
      </c>
      <c r="S877" s="20">
        <f t="shared" si="333"/>
        <v>141878439</v>
      </c>
      <c r="T877" s="20">
        <f t="shared" si="333"/>
        <v>44405308</v>
      </c>
      <c r="U877" s="23">
        <f t="shared" si="322"/>
        <v>-7.0231207103637558</v>
      </c>
      <c r="V877" s="79">
        <v>144115576</v>
      </c>
      <c r="W877" s="80">
        <v>1.576798430944109</v>
      </c>
      <c r="X877" s="79">
        <v>158174154.20201471</v>
      </c>
      <c r="Y877" s="80">
        <v>9.7550719999999842</v>
      </c>
      <c r="Z877" s="79">
        <v>173257949.98631951</v>
      </c>
      <c r="AA877" s="24">
        <f t="shared" si="323"/>
        <v>9.536194999999978</v>
      </c>
      <c r="AB877" s="63">
        <f t="shared" si="333"/>
        <v>189435737.80834219</v>
      </c>
      <c r="AC877" s="23">
        <f t="shared" si="324"/>
        <v>9.337400000000045</v>
      </c>
    </row>
    <row r="878" spans="1:29">
      <c r="A878" s="25"/>
      <c r="B878" s="25"/>
      <c r="C878" s="25"/>
      <c r="D878" s="25"/>
      <c r="E878" s="26" t="s">
        <v>162</v>
      </c>
      <c r="F878" s="28"/>
      <c r="G878" s="32" t="s">
        <v>355</v>
      </c>
      <c r="H878" s="20">
        <f t="shared" ref="H878:AB878" si="334">SUM(H879:H887)</f>
        <v>127817858</v>
      </c>
      <c r="I878" s="20">
        <f t="shared" si="334"/>
        <v>115643736</v>
      </c>
      <c r="J878" s="20">
        <f t="shared" si="334"/>
        <v>129333000</v>
      </c>
      <c r="K878" s="20">
        <f t="shared" si="334"/>
        <v>113454352</v>
      </c>
      <c r="L878" s="22">
        <f t="shared" si="328"/>
        <v>-1.8932145187699518</v>
      </c>
      <c r="M878" s="20">
        <f t="shared" si="334"/>
        <v>125413934</v>
      </c>
      <c r="N878" s="20">
        <f t="shared" si="334"/>
        <v>133630009</v>
      </c>
      <c r="O878" s="22">
        <f t="shared" si="320"/>
        <v>17.783061332014839</v>
      </c>
      <c r="P878" s="20">
        <f t="shared" si="334"/>
        <v>150822359</v>
      </c>
      <c r="Q878" s="20">
        <f t="shared" si="334"/>
        <v>139388306</v>
      </c>
      <c r="R878" s="22">
        <f t="shared" si="321"/>
        <v>4.3091346345714925</v>
      </c>
      <c r="S878" s="20">
        <f t="shared" si="334"/>
        <v>140680966</v>
      </c>
      <c r="T878" s="20">
        <f t="shared" si="334"/>
        <v>41640500</v>
      </c>
      <c r="U878" s="23">
        <f t="shared" si="322"/>
        <v>0.92738052215082689</v>
      </c>
      <c r="V878" s="79">
        <v>142812411</v>
      </c>
      <c r="W878" s="80">
        <v>1.515091245534947</v>
      </c>
      <c r="X878" s="79">
        <v>156743864.51798591</v>
      </c>
      <c r="Y878" s="80">
        <v>9.7550719999999842</v>
      </c>
      <c r="Z878" s="79">
        <v>171691265.08895686</v>
      </c>
      <c r="AA878" s="24">
        <f t="shared" si="323"/>
        <v>9.5361950000000064</v>
      </c>
      <c r="AB878" s="63">
        <f t="shared" si="334"/>
        <v>187722765.27537316</v>
      </c>
      <c r="AC878" s="23">
        <f t="shared" si="324"/>
        <v>9.3374000000000308</v>
      </c>
    </row>
    <row r="879" spans="1:29">
      <c r="A879" s="25"/>
      <c r="B879" s="25"/>
      <c r="C879" s="25"/>
      <c r="D879" s="25"/>
      <c r="E879" s="25"/>
      <c r="F879" s="28" t="s">
        <v>982</v>
      </c>
      <c r="G879" s="29">
        <v>237</v>
      </c>
      <c r="H879" s="30">
        <v>27190000</v>
      </c>
      <c r="I879" s="30">
        <v>27139395</v>
      </c>
      <c r="J879" s="30">
        <v>30816000</v>
      </c>
      <c r="K879" s="30">
        <v>32091537</v>
      </c>
      <c r="L879" s="22">
        <f t="shared" si="328"/>
        <v>18.247061144878131</v>
      </c>
      <c r="M879" s="30">
        <v>31133000</v>
      </c>
      <c r="N879" s="30">
        <v>41342007</v>
      </c>
      <c r="O879" s="22">
        <f t="shared" si="320"/>
        <v>28.825263183873062</v>
      </c>
      <c r="P879" s="30">
        <v>37413000</v>
      </c>
      <c r="Q879" s="30">
        <v>40055456</v>
      </c>
      <c r="R879" s="22">
        <f t="shared" si="321"/>
        <v>-3.1119703501574065</v>
      </c>
      <c r="S879" s="30">
        <v>39604000</v>
      </c>
      <c r="T879" s="30">
        <v>11414689</v>
      </c>
      <c r="U879" s="23">
        <f t="shared" si="322"/>
        <v>-1.1270774198651026</v>
      </c>
      <c r="V879" s="94">
        <v>37623000</v>
      </c>
      <c r="W879" s="24">
        <v>-5.0020199979799997</v>
      </c>
      <c r="X879" s="30">
        <v>41293150.738559999</v>
      </c>
      <c r="Y879" s="24">
        <v>9.7550719999999842</v>
      </c>
      <c r="Z879" s="30">
        <v>45230946.114633031</v>
      </c>
      <c r="AA879" s="24">
        <f t="shared" si="323"/>
        <v>9.5361950000000206</v>
      </c>
      <c r="AB879" s="64">
        <f t="shared" ref="AB879:AB887" si="335">Z879*$AB$3*$AB$4</f>
        <v>49454340.477140769</v>
      </c>
      <c r="AC879" s="23">
        <f t="shared" si="324"/>
        <v>9.3373999999999882</v>
      </c>
    </row>
    <row r="880" spans="1:29">
      <c r="A880" s="25"/>
      <c r="B880" s="25"/>
      <c r="C880" s="25"/>
      <c r="D880" s="25"/>
      <c r="E880" s="25"/>
      <c r="F880" s="28" t="s">
        <v>983</v>
      </c>
      <c r="G880" s="29">
        <v>237</v>
      </c>
      <c r="H880" s="30">
        <v>10293000</v>
      </c>
      <c r="I880" s="30">
        <v>8332469</v>
      </c>
      <c r="J880" s="30">
        <v>9389000</v>
      </c>
      <c r="K880" s="30">
        <v>6746271</v>
      </c>
      <c r="L880" s="22">
        <f t="shared" si="328"/>
        <v>-19.036350450268699</v>
      </c>
      <c r="M880" s="30">
        <v>7063000</v>
      </c>
      <c r="N880" s="30">
        <v>7056351</v>
      </c>
      <c r="O880" s="22">
        <f t="shared" si="320"/>
        <v>4.5963169875624601</v>
      </c>
      <c r="P880" s="30">
        <v>6305000</v>
      </c>
      <c r="Q880" s="30">
        <v>7034052</v>
      </c>
      <c r="R880" s="22">
        <f t="shared" si="321"/>
        <v>-0.31601319152065344</v>
      </c>
      <c r="S880" s="30">
        <v>6407000</v>
      </c>
      <c r="T880" s="30">
        <v>1556362</v>
      </c>
      <c r="U880" s="23">
        <f t="shared" si="322"/>
        <v>-8.914520393082114</v>
      </c>
      <c r="V880" s="94">
        <v>5648000</v>
      </c>
      <c r="W880" s="24">
        <v>-11.84641798033401</v>
      </c>
      <c r="X880" s="30">
        <v>6198966.4665599996</v>
      </c>
      <c r="Y880" s="24">
        <v>9.7550719999999842</v>
      </c>
      <c r="Z880" s="30">
        <v>6790111.9967957726</v>
      </c>
      <c r="AA880" s="24">
        <f t="shared" si="323"/>
        <v>9.5361950000000206</v>
      </c>
      <c r="AB880" s="64">
        <f t="shared" si="335"/>
        <v>7424131.9143845802</v>
      </c>
      <c r="AC880" s="23">
        <f t="shared" si="324"/>
        <v>9.3373999999999882</v>
      </c>
    </row>
    <row r="881" spans="1:29">
      <c r="A881" s="25"/>
      <c r="B881" s="25"/>
      <c r="C881" s="25"/>
      <c r="D881" s="25"/>
      <c r="E881" s="25"/>
      <c r="F881" s="28" t="s">
        <v>984</v>
      </c>
      <c r="G881" s="29">
        <v>237</v>
      </c>
      <c r="H881" s="30">
        <v>28000000</v>
      </c>
      <c r="I881" s="30">
        <v>27639944</v>
      </c>
      <c r="J881" s="30">
        <v>28600000</v>
      </c>
      <c r="K881" s="30">
        <v>30379511</v>
      </c>
      <c r="L881" s="22">
        <f t="shared" si="328"/>
        <v>9.9116228310737569</v>
      </c>
      <c r="M881" s="30">
        <v>30890000</v>
      </c>
      <c r="N881" s="30">
        <v>34360983</v>
      </c>
      <c r="O881" s="22">
        <f t="shared" si="320"/>
        <v>13.105780405747808</v>
      </c>
      <c r="P881" s="30">
        <v>49308000</v>
      </c>
      <c r="Q881" s="30">
        <v>33045385</v>
      </c>
      <c r="R881" s="22">
        <f t="shared" si="321"/>
        <v>-3.8287554229749503</v>
      </c>
      <c r="S881" s="30">
        <v>33631966</v>
      </c>
      <c r="T881" s="30">
        <v>10114983</v>
      </c>
      <c r="U881" s="23">
        <f t="shared" si="322"/>
        <v>1.775076913160504</v>
      </c>
      <c r="V881" s="94">
        <v>40079411</v>
      </c>
      <c r="W881" s="24">
        <v>19.170586102519252</v>
      </c>
      <c r="X881" s="30">
        <v>43989186.400225915</v>
      </c>
      <c r="Y881" s="24">
        <v>9.7550719999999842</v>
      </c>
      <c r="Z881" s="30">
        <v>48184080.994264945</v>
      </c>
      <c r="AA881" s="24">
        <f t="shared" si="323"/>
        <v>9.5361950000000206</v>
      </c>
      <c r="AB881" s="64">
        <f t="shared" si="335"/>
        <v>52683221.373023435</v>
      </c>
      <c r="AC881" s="23">
        <f t="shared" si="324"/>
        <v>9.3373999999999882</v>
      </c>
    </row>
    <row r="882" spans="1:29">
      <c r="A882" s="25"/>
      <c r="B882" s="25"/>
      <c r="C882" s="25"/>
      <c r="D882" s="25"/>
      <c r="E882" s="25"/>
      <c r="F882" s="28" t="s">
        <v>985</v>
      </c>
      <c r="G882" s="29">
        <v>237</v>
      </c>
      <c r="H882" s="30">
        <v>7023315</v>
      </c>
      <c r="I882" s="30">
        <v>9450451</v>
      </c>
      <c r="J882" s="30">
        <v>9365000</v>
      </c>
      <c r="K882" s="30">
        <v>12319525</v>
      </c>
      <c r="L882" s="22">
        <f t="shared" si="328"/>
        <v>30.359122543463798</v>
      </c>
      <c r="M882" s="30">
        <v>12340000</v>
      </c>
      <c r="N882" s="30">
        <v>12748542</v>
      </c>
      <c r="O882" s="22">
        <f t="shared" si="320"/>
        <v>3.4824151093487643</v>
      </c>
      <c r="P882" s="30">
        <v>11177000</v>
      </c>
      <c r="Q882" s="30">
        <v>15806656</v>
      </c>
      <c r="R882" s="22">
        <f t="shared" si="321"/>
        <v>23.987950935879581</v>
      </c>
      <c r="S882" s="30">
        <v>13532000</v>
      </c>
      <c r="T882" s="30">
        <v>4245077</v>
      </c>
      <c r="U882" s="23">
        <f t="shared" si="322"/>
        <v>-14.390494738419051</v>
      </c>
      <c r="V882" s="94">
        <v>14324000</v>
      </c>
      <c r="W882" s="24">
        <v>5.8527933786580064</v>
      </c>
      <c r="X882" s="30">
        <v>15721316.513279999</v>
      </c>
      <c r="Y882" s="24">
        <v>9.7550719999999842</v>
      </c>
      <c r="Z882" s="30">
        <v>17220531.912553582</v>
      </c>
      <c r="AA882" s="24">
        <f t="shared" si="323"/>
        <v>9.5361950000000064</v>
      </c>
      <c r="AB882" s="64">
        <f t="shared" si="335"/>
        <v>18828481.859356359</v>
      </c>
      <c r="AC882" s="23">
        <f t="shared" si="324"/>
        <v>9.3373999999999882</v>
      </c>
    </row>
    <row r="883" spans="1:29">
      <c r="A883" s="25"/>
      <c r="B883" s="25"/>
      <c r="C883" s="25"/>
      <c r="D883" s="25"/>
      <c r="E883" s="25"/>
      <c r="F883" s="28" t="s">
        <v>986</v>
      </c>
      <c r="G883" s="29">
        <v>237</v>
      </c>
      <c r="H883" s="30">
        <v>3288165</v>
      </c>
      <c r="I883" s="30">
        <v>3151224</v>
      </c>
      <c r="J883" s="30">
        <v>3578000</v>
      </c>
      <c r="K883" s="30">
        <v>3379974</v>
      </c>
      <c r="L883" s="22">
        <f t="shared" si="328"/>
        <v>7.2590840892300861</v>
      </c>
      <c r="M883" s="30">
        <v>3624000</v>
      </c>
      <c r="N883" s="30">
        <v>6794812</v>
      </c>
      <c r="O883" s="22">
        <f t="shared" si="320"/>
        <v>101.03148722445795</v>
      </c>
      <c r="P883" s="30">
        <v>13544483</v>
      </c>
      <c r="Q883" s="30">
        <v>13170250</v>
      </c>
      <c r="R883" s="22">
        <f t="shared" si="321"/>
        <v>93.828026441349664</v>
      </c>
      <c r="S883" s="30">
        <v>13511000</v>
      </c>
      <c r="T883" s="30">
        <v>4093739</v>
      </c>
      <c r="U883" s="23">
        <f t="shared" si="322"/>
        <v>2.587270552950784</v>
      </c>
      <c r="V883" s="94">
        <v>14712000</v>
      </c>
      <c r="W883" s="24">
        <v>8.8890533639256972</v>
      </c>
      <c r="X883" s="30">
        <v>16147166.192639999</v>
      </c>
      <c r="Y883" s="24">
        <v>9.7550719999999842</v>
      </c>
      <c r="Z883" s="30">
        <v>17686991.447744228</v>
      </c>
      <c r="AA883" s="24">
        <f t="shared" si="323"/>
        <v>9.5361950000000206</v>
      </c>
      <c r="AB883" s="64">
        <f t="shared" si="335"/>
        <v>19338496.587185897</v>
      </c>
      <c r="AC883" s="23">
        <f t="shared" si="324"/>
        <v>9.3374000000000024</v>
      </c>
    </row>
    <row r="884" spans="1:29">
      <c r="A884" s="25"/>
      <c r="B884" s="25"/>
      <c r="C884" s="25"/>
      <c r="D884" s="25"/>
      <c r="E884" s="25"/>
      <c r="F884" s="28" t="s">
        <v>987</v>
      </c>
      <c r="G884" s="29">
        <v>237</v>
      </c>
      <c r="H884" s="30">
        <v>25181000</v>
      </c>
      <c r="I884" s="30">
        <v>22430789</v>
      </c>
      <c r="J884" s="30">
        <v>25317000</v>
      </c>
      <c r="K884" s="30">
        <v>20089793</v>
      </c>
      <c r="L884" s="22">
        <f t="shared" si="328"/>
        <v>-10.436529896473985</v>
      </c>
      <c r="M884" s="30">
        <v>23861000</v>
      </c>
      <c r="N884" s="30">
        <v>18860299</v>
      </c>
      <c r="O884" s="22">
        <f t="shared" si="320"/>
        <v>-6.1199933717584827</v>
      </c>
      <c r="P884" s="30">
        <v>17448000</v>
      </c>
      <c r="Q884" s="30">
        <v>15524000</v>
      </c>
      <c r="R884" s="22">
        <f t="shared" si="321"/>
        <v>-17.689533978225896</v>
      </c>
      <c r="S884" s="30">
        <v>16326000</v>
      </c>
      <c r="T884" s="30">
        <v>4439941</v>
      </c>
      <c r="U884" s="23">
        <f t="shared" si="322"/>
        <v>5.1661942798247935</v>
      </c>
      <c r="V884" s="94">
        <v>15639000</v>
      </c>
      <c r="W884" s="24">
        <v>-4.2080117603822202</v>
      </c>
      <c r="X884" s="30">
        <v>17164595.710079998</v>
      </c>
      <c r="Y884" s="24">
        <v>9.7550719999999842</v>
      </c>
      <c r="Z884" s="30">
        <v>18801445.027954865</v>
      </c>
      <c r="AA884" s="24">
        <f t="shared" si="323"/>
        <v>9.5361950000000206</v>
      </c>
      <c r="AB884" s="64">
        <f t="shared" si="335"/>
        <v>20557011.155995123</v>
      </c>
      <c r="AC884" s="23">
        <f t="shared" si="324"/>
        <v>9.3374000000000024</v>
      </c>
    </row>
    <row r="885" spans="1:29">
      <c r="A885" s="25"/>
      <c r="B885" s="25"/>
      <c r="C885" s="25"/>
      <c r="D885" s="25"/>
      <c r="E885" s="25"/>
      <c r="F885" s="28" t="s">
        <v>988</v>
      </c>
      <c r="G885" s="29">
        <v>237</v>
      </c>
      <c r="H885" s="30">
        <v>12191000</v>
      </c>
      <c r="I885" s="30">
        <v>2783402</v>
      </c>
      <c r="J885" s="30">
        <v>3811000</v>
      </c>
      <c r="K885" s="30">
        <v>1692405</v>
      </c>
      <c r="L885" s="22">
        <f t="shared" si="328"/>
        <v>-39.196530001774811</v>
      </c>
      <c r="M885" s="30">
        <v>1908000</v>
      </c>
      <c r="N885" s="30">
        <v>1724313</v>
      </c>
      <c r="O885" s="22">
        <f t="shared" si="320"/>
        <v>1.8853643188244007</v>
      </c>
      <c r="P885" s="30">
        <v>2832876</v>
      </c>
      <c r="Q885" s="30">
        <v>2955818</v>
      </c>
      <c r="R885" s="22">
        <f t="shared" si="321"/>
        <v>71.420038009340544</v>
      </c>
      <c r="S885" s="30">
        <v>1891000</v>
      </c>
      <c r="T885" s="30">
        <v>554947</v>
      </c>
      <c r="U885" s="23">
        <f t="shared" si="322"/>
        <v>-36.024477826442627</v>
      </c>
      <c r="V885" s="94">
        <v>1730000</v>
      </c>
      <c r="W885" s="24">
        <v>-8.5140137493389716</v>
      </c>
      <c r="X885" s="30">
        <v>1898762.7455999998</v>
      </c>
      <c r="Y885" s="24">
        <v>9.7550719999999842</v>
      </c>
      <c r="Z885" s="30">
        <v>2079832.4636077702</v>
      </c>
      <c r="AA885" s="24">
        <f t="shared" si="323"/>
        <v>9.5361950000000206</v>
      </c>
      <c r="AB885" s="64">
        <f t="shared" si="335"/>
        <v>2274034.740064682</v>
      </c>
      <c r="AC885" s="23">
        <f t="shared" si="324"/>
        <v>9.3373999999999882</v>
      </c>
    </row>
    <row r="886" spans="1:29">
      <c r="A886" s="25"/>
      <c r="B886" s="25"/>
      <c r="C886" s="25"/>
      <c r="D886" s="25"/>
      <c r="E886" s="25"/>
      <c r="F886" s="28" t="s">
        <v>989</v>
      </c>
      <c r="G886" s="29">
        <v>237</v>
      </c>
      <c r="H886" s="30">
        <v>7796696</v>
      </c>
      <c r="I886" s="30">
        <v>7906402</v>
      </c>
      <c r="J886" s="30">
        <v>8945000</v>
      </c>
      <c r="K886" s="30">
        <v>4420768</v>
      </c>
      <c r="L886" s="22">
        <f t="shared" si="328"/>
        <v>-44.08622278502915</v>
      </c>
      <c r="M886" s="30">
        <v>4847000</v>
      </c>
      <c r="N886" s="30">
        <v>4347717</v>
      </c>
      <c r="O886" s="22">
        <f t="shared" si="320"/>
        <v>-1.6524504339517421</v>
      </c>
      <c r="P886" s="30">
        <v>3908000</v>
      </c>
      <c r="Q886" s="30">
        <v>4276749</v>
      </c>
      <c r="R886" s="22">
        <f t="shared" si="321"/>
        <v>-1.6323049545313069</v>
      </c>
      <c r="S886" s="30">
        <v>4471000</v>
      </c>
      <c r="T886" s="30">
        <v>1346349</v>
      </c>
      <c r="U886" s="23">
        <f t="shared" si="322"/>
        <v>4.542024795002007</v>
      </c>
      <c r="V886" s="94">
        <v>3015000</v>
      </c>
      <c r="W886" s="24">
        <v>-32.565421605904717</v>
      </c>
      <c r="X886" s="30">
        <v>3309115.4207999995</v>
      </c>
      <c r="Y886" s="24">
        <v>9.7550719999999842</v>
      </c>
      <c r="Z886" s="30">
        <v>3624679.1201025583</v>
      </c>
      <c r="AA886" s="24">
        <f t="shared" si="323"/>
        <v>9.5361950000000064</v>
      </c>
      <c r="AB886" s="64">
        <f t="shared" si="335"/>
        <v>3963129.9082630142</v>
      </c>
      <c r="AC886" s="23">
        <f t="shared" si="324"/>
        <v>9.3373999999999882</v>
      </c>
    </row>
    <row r="887" spans="1:29">
      <c r="A887" s="25"/>
      <c r="B887" s="25"/>
      <c r="C887" s="25"/>
      <c r="D887" s="25"/>
      <c r="E887" s="25"/>
      <c r="F887" s="28" t="s">
        <v>990</v>
      </c>
      <c r="G887" s="29">
        <v>237</v>
      </c>
      <c r="H887" s="30">
        <v>6854682</v>
      </c>
      <c r="I887" s="30">
        <v>6809660</v>
      </c>
      <c r="J887" s="30">
        <v>9512000</v>
      </c>
      <c r="K887" s="30">
        <v>2334568</v>
      </c>
      <c r="L887" s="22">
        <f t="shared" si="328"/>
        <v>-65.716819929335685</v>
      </c>
      <c r="M887" s="30">
        <v>9747934</v>
      </c>
      <c r="N887" s="30">
        <v>6394985</v>
      </c>
      <c r="O887" s="22">
        <f t="shared" si="320"/>
        <v>173.92583981276192</v>
      </c>
      <c r="P887" s="30">
        <v>8886000</v>
      </c>
      <c r="Q887" s="30">
        <v>7519940</v>
      </c>
      <c r="R887" s="22">
        <f t="shared" si="321"/>
        <v>17.591206234260142</v>
      </c>
      <c r="S887" s="30">
        <v>11307000</v>
      </c>
      <c r="T887" s="30">
        <v>3874413</v>
      </c>
      <c r="U887" s="23">
        <f t="shared" si="322"/>
        <v>50.360242235975278</v>
      </c>
      <c r="V887" s="94">
        <v>10042000</v>
      </c>
      <c r="W887" s="24">
        <v>-11.187759794817367</v>
      </c>
      <c r="X887" s="30">
        <v>11021604.330239998</v>
      </c>
      <c r="Y887" s="24">
        <v>9.7550719999999842</v>
      </c>
      <c r="Z887" s="30">
        <v>12072646.01130013</v>
      </c>
      <c r="AA887" s="24">
        <f t="shared" si="323"/>
        <v>9.5361950000000064</v>
      </c>
      <c r="AB887" s="64">
        <f t="shared" si="335"/>
        <v>13199917.259959267</v>
      </c>
      <c r="AC887" s="23">
        <f t="shared" si="324"/>
        <v>9.3373999999999882</v>
      </c>
    </row>
    <row r="888" spans="1:29">
      <c r="A888" s="25"/>
      <c r="B888" s="25"/>
      <c r="C888" s="25"/>
      <c r="D888" s="25"/>
      <c r="E888" s="26" t="s">
        <v>119</v>
      </c>
      <c r="F888" s="28"/>
      <c r="G888" s="32" t="s">
        <v>355</v>
      </c>
      <c r="H888" s="20">
        <f t="shared" ref="H888:AB888" si="336">SUM(H889:H892)</f>
        <v>112000</v>
      </c>
      <c r="I888" s="20">
        <f t="shared" si="336"/>
        <v>598424</v>
      </c>
      <c r="J888" s="20">
        <f t="shared" si="336"/>
        <v>5500</v>
      </c>
      <c r="K888" s="20">
        <f t="shared" si="336"/>
        <v>2159442</v>
      </c>
      <c r="L888" s="22">
        <f t="shared" si="328"/>
        <v>260.85484539390131</v>
      </c>
      <c r="M888" s="20">
        <f t="shared" si="336"/>
        <v>21200</v>
      </c>
      <c r="N888" s="20">
        <f t="shared" si="336"/>
        <v>5145204</v>
      </c>
      <c r="O888" s="22">
        <f t="shared" si="320"/>
        <v>138.26544079442743</v>
      </c>
      <c r="P888" s="20">
        <f t="shared" si="336"/>
        <v>4000</v>
      </c>
      <c r="Q888" s="20">
        <f t="shared" si="336"/>
        <v>11755465</v>
      </c>
      <c r="R888" s="22">
        <f t="shared" si="321"/>
        <v>128.47422570611391</v>
      </c>
      <c r="S888" s="20">
        <f t="shared" si="336"/>
        <v>17020</v>
      </c>
      <c r="T888" s="20">
        <f t="shared" si="336"/>
        <v>2012857</v>
      </c>
      <c r="U888" s="23">
        <f t="shared" si="322"/>
        <v>-99.855216276004398</v>
      </c>
      <c r="V888" s="79">
        <v>12000</v>
      </c>
      <c r="W888" s="80">
        <v>-29.494712103407764</v>
      </c>
      <c r="X888" s="79">
        <v>13170.60864</v>
      </c>
      <c r="Y888" s="80">
        <v>9.7550720000000126</v>
      </c>
      <c r="Z888" s="79">
        <v>14426.58356259725</v>
      </c>
      <c r="AA888" s="24">
        <f t="shared" si="323"/>
        <v>9.5361950000000206</v>
      </c>
      <c r="AB888" s="63">
        <f t="shared" si="336"/>
        <v>15773.651376171205</v>
      </c>
      <c r="AC888" s="23">
        <f t="shared" si="324"/>
        <v>9.3373999999999882</v>
      </c>
    </row>
    <row r="889" spans="1:29">
      <c r="A889" s="25"/>
      <c r="B889" s="25"/>
      <c r="C889" s="25"/>
      <c r="D889" s="25"/>
      <c r="E889" s="25"/>
      <c r="F889" s="28" t="s">
        <v>991</v>
      </c>
      <c r="G889" s="29">
        <v>100</v>
      </c>
      <c r="H889" s="31">
        <v>0</v>
      </c>
      <c r="I889" s="30">
        <v>577855</v>
      </c>
      <c r="J889" s="31">
        <v>0</v>
      </c>
      <c r="K889" s="30">
        <v>2146378</v>
      </c>
      <c r="L889" s="22">
        <f t="shared" si="328"/>
        <v>271.43885576831559</v>
      </c>
      <c r="M889" s="31">
        <v>0</v>
      </c>
      <c r="N889" s="30">
        <v>5137379</v>
      </c>
      <c r="O889" s="22">
        <f t="shared" si="320"/>
        <v>139.3510835463278</v>
      </c>
      <c r="P889" s="31">
        <v>0</v>
      </c>
      <c r="Q889" s="30">
        <v>11687899</v>
      </c>
      <c r="R889" s="22">
        <f t="shared" si="321"/>
        <v>127.50704201500415</v>
      </c>
      <c r="S889" s="31">
        <v>0</v>
      </c>
      <c r="T889" s="30">
        <v>2008319</v>
      </c>
      <c r="U889" s="23">
        <f t="shared" si="322"/>
        <v>-100</v>
      </c>
      <c r="V889" s="30">
        <v>0</v>
      </c>
      <c r="W889" s="24" t="s">
        <v>1226</v>
      </c>
      <c r="X889" s="30">
        <v>0</v>
      </c>
      <c r="Y889" s="24" t="s">
        <v>1226</v>
      </c>
      <c r="Z889" s="30">
        <v>0</v>
      </c>
      <c r="AA889" s="24" t="str">
        <f t="shared" si="323"/>
        <v>-</v>
      </c>
      <c r="AB889" s="64">
        <f>Z889*$AB$3*$AB$4</f>
        <v>0</v>
      </c>
      <c r="AC889" s="23" t="str">
        <f t="shared" si="324"/>
        <v>-</v>
      </c>
    </row>
    <row r="890" spans="1:29">
      <c r="A890" s="25"/>
      <c r="B890" s="25"/>
      <c r="C890" s="25"/>
      <c r="D890" s="25"/>
      <c r="E890" s="25"/>
      <c r="F890" s="28" t="s">
        <v>991</v>
      </c>
      <c r="G890" s="29">
        <v>132</v>
      </c>
      <c r="H890" s="31">
        <v>0</v>
      </c>
      <c r="I890" s="31">
        <v>250</v>
      </c>
      <c r="J890" s="31"/>
      <c r="K890" s="31"/>
      <c r="L890" s="22">
        <f t="shared" si="328"/>
        <v>-100</v>
      </c>
      <c r="M890" s="31"/>
      <c r="N890" s="31"/>
      <c r="O890" s="22" t="str">
        <f t="shared" si="320"/>
        <v>-</v>
      </c>
      <c r="P890" s="31"/>
      <c r="Q890" s="31"/>
      <c r="R890" s="22" t="str">
        <f t="shared" si="321"/>
        <v>-</v>
      </c>
      <c r="S890" s="31"/>
      <c r="T890" s="31"/>
      <c r="U890" s="23" t="str">
        <f t="shared" si="322"/>
        <v>-</v>
      </c>
      <c r="V890" s="30">
        <v>0</v>
      </c>
      <c r="W890" s="24" t="s">
        <v>1226</v>
      </c>
      <c r="X890" s="30">
        <v>0</v>
      </c>
      <c r="Y890" s="24" t="s">
        <v>1226</v>
      </c>
      <c r="Z890" s="30">
        <v>0</v>
      </c>
      <c r="AA890" s="24" t="str">
        <f t="shared" si="323"/>
        <v>-</v>
      </c>
      <c r="AB890" s="64">
        <f>Z890*$AB$3*$AB$4</f>
        <v>0</v>
      </c>
      <c r="AC890" s="23" t="str">
        <f t="shared" si="324"/>
        <v>-</v>
      </c>
    </row>
    <row r="891" spans="1:29">
      <c r="A891" s="25"/>
      <c r="B891" s="25"/>
      <c r="C891" s="25"/>
      <c r="D891" s="25"/>
      <c r="E891" s="25"/>
      <c r="F891" s="28" t="s">
        <v>991</v>
      </c>
      <c r="G891" s="29">
        <v>220</v>
      </c>
      <c r="H891" s="30">
        <v>112000</v>
      </c>
      <c r="I891" s="30">
        <v>20135</v>
      </c>
      <c r="J891" s="30">
        <v>5500</v>
      </c>
      <c r="K891" s="30">
        <v>13064</v>
      </c>
      <c r="L891" s="22">
        <f t="shared" si="328"/>
        <v>-35.117953811770548</v>
      </c>
      <c r="M891" s="30">
        <v>21200</v>
      </c>
      <c r="N891" s="30">
        <v>7825</v>
      </c>
      <c r="O891" s="22">
        <f t="shared" si="320"/>
        <v>-40.102571953459886</v>
      </c>
      <c r="P891" s="30">
        <v>4000</v>
      </c>
      <c r="Q891" s="30">
        <v>67566</v>
      </c>
      <c r="R891" s="22">
        <f t="shared" si="321"/>
        <v>763.46325878594246</v>
      </c>
      <c r="S891" s="30">
        <v>17020</v>
      </c>
      <c r="T891" s="30">
        <v>4538</v>
      </c>
      <c r="U891" s="23">
        <f t="shared" si="322"/>
        <v>-74.80981558772163</v>
      </c>
      <c r="V891" s="94">
        <v>12000</v>
      </c>
      <c r="W891" s="24">
        <v>-29.494712103407764</v>
      </c>
      <c r="X891" s="30">
        <v>13170.60864</v>
      </c>
      <c r="Y891" s="24">
        <v>9.7550720000000126</v>
      </c>
      <c r="Z891" s="30">
        <v>14426.58356259725</v>
      </c>
      <c r="AA891" s="24">
        <f t="shared" si="323"/>
        <v>9.5361950000000206</v>
      </c>
      <c r="AB891" s="64">
        <f>Z891*$AB$3*$AB$4</f>
        <v>15773.651376171205</v>
      </c>
      <c r="AC891" s="23">
        <f t="shared" si="324"/>
        <v>9.3373999999999882</v>
      </c>
    </row>
    <row r="892" spans="1:29">
      <c r="A892" s="25"/>
      <c r="B892" s="25"/>
      <c r="C892" s="25"/>
      <c r="D892" s="25"/>
      <c r="E892" s="25"/>
      <c r="F892" s="28" t="s">
        <v>991</v>
      </c>
      <c r="G892" s="29">
        <v>332</v>
      </c>
      <c r="H892" s="31">
        <v>0</v>
      </c>
      <c r="I892" s="31">
        <v>184</v>
      </c>
      <c r="J892" s="31"/>
      <c r="K892" s="31"/>
      <c r="L892" s="22">
        <f t="shared" si="328"/>
        <v>-100</v>
      </c>
      <c r="M892" s="31"/>
      <c r="N892" s="31"/>
      <c r="O892" s="22" t="str">
        <f t="shared" si="320"/>
        <v>-</v>
      </c>
      <c r="P892" s="31"/>
      <c r="Q892" s="31"/>
      <c r="R892" s="22" t="str">
        <f t="shared" si="321"/>
        <v>-</v>
      </c>
      <c r="S892" s="31"/>
      <c r="T892" s="31"/>
      <c r="U892" s="23" t="str">
        <f t="shared" si="322"/>
        <v>-</v>
      </c>
      <c r="V892" s="30">
        <v>0</v>
      </c>
      <c r="W892" s="24" t="s">
        <v>1226</v>
      </c>
      <c r="X892" s="30">
        <v>0</v>
      </c>
      <c r="Y892" s="24" t="s">
        <v>1226</v>
      </c>
      <c r="Z892" s="30">
        <v>0</v>
      </c>
      <c r="AA892" s="24" t="str">
        <f t="shared" si="323"/>
        <v>-</v>
      </c>
      <c r="AB892" s="64">
        <f>Z892*$AB$3*$AB$4</f>
        <v>0</v>
      </c>
      <c r="AC892" s="23" t="str">
        <f t="shared" si="324"/>
        <v>-</v>
      </c>
    </row>
    <row r="893" spans="1:29">
      <c r="A893" s="25"/>
      <c r="B893" s="25"/>
      <c r="C893" s="25"/>
      <c r="D893" s="25"/>
      <c r="E893" s="26" t="s">
        <v>150</v>
      </c>
      <c r="F893" s="28"/>
      <c r="G893" s="32" t="s">
        <v>355</v>
      </c>
      <c r="H893" s="20">
        <f t="shared" ref="H893:AB893" si="337">H894+H895</f>
        <v>1275000</v>
      </c>
      <c r="I893" s="20">
        <f t="shared" si="337"/>
        <v>2866480</v>
      </c>
      <c r="J893" s="20">
        <f t="shared" si="337"/>
        <v>3928000</v>
      </c>
      <c r="K893" s="20">
        <f t="shared" si="337"/>
        <v>1358216</v>
      </c>
      <c r="L893" s="22">
        <f t="shared" si="328"/>
        <v>-52.617286707041387</v>
      </c>
      <c r="M893" s="20">
        <f t="shared" si="337"/>
        <v>1818257</v>
      </c>
      <c r="N893" s="20">
        <f t="shared" si="337"/>
        <v>514308</v>
      </c>
      <c r="O893" s="22">
        <f t="shared" si="320"/>
        <v>-62.133563439099525</v>
      </c>
      <c r="P893" s="20">
        <f t="shared" si="337"/>
        <v>1291000</v>
      </c>
      <c r="Q893" s="20">
        <f t="shared" si="337"/>
        <v>673151</v>
      </c>
      <c r="R893" s="22">
        <f t="shared" si="321"/>
        <v>30.884800547531825</v>
      </c>
      <c r="S893" s="20">
        <f t="shared" si="337"/>
        <v>588000</v>
      </c>
      <c r="T893" s="20">
        <f t="shared" si="337"/>
        <v>351158</v>
      </c>
      <c r="U893" s="23">
        <f t="shared" si="322"/>
        <v>-12.649613533961926</v>
      </c>
      <c r="V893" s="79">
        <v>1022000</v>
      </c>
      <c r="W893" s="80">
        <v>73.809523809523824</v>
      </c>
      <c r="X893" s="79">
        <v>1121696.8358399998</v>
      </c>
      <c r="Y893" s="80">
        <v>9.7550719999999842</v>
      </c>
      <c r="Z893" s="79">
        <v>1228664.0334145324</v>
      </c>
      <c r="AA893" s="24">
        <f t="shared" si="323"/>
        <v>9.5361950000000206</v>
      </c>
      <c r="AB893" s="63">
        <f t="shared" si="337"/>
        <v>1343389.308870581</v>
      </c>
      <c r="AC893" s="23">
        <f t="shared" si="324"/>
        <v>9.3374000000000024</v>
      </c>
    </row>
    <row r="894" spans="1:29">
      <c r="A894" s="25"/>
      <c r="B894" s="25"/>
      <c r="C894" s="25"/>
      <c r="D894" s="25"/>
      <c r="E894" s="25"/>
      <c r="F894" s="28" t="s">
        <v>992</v>
      </c>
      <c r="G894" s="96">
        <v>171</v>
      </c>
      <c r="H894" s="31">
        <v>0</v>
      </c>
      <c r="I894" s="31">
        <v>233</v>
      </c>
      <c r="J894" s="31">
        <v>0</v>
      </c>
      <c r="K894" s="31">
        <v>268</v>
      </c>
      <c r="L894" s="22">
        <f t="shared" si="328"/>
        <v>15.021459227467801</v>
      </c>
      <c r="M894" s="31">
        <v>0</v>
      </c>
      <c r="N894" s="31">
        <v>628</v>
      </c>
      <c r="O894" s="22">
        <f t="shared" si="320"/>
        <v>134.32835820895522</v>
      </c>
      <c r="P894" s="30">
        <v>94000</v>
      </c>
      <c r="Q894" s="30">
        <v>79852</v>
      </c>
      <c r="R894" s="22">
        <f t="shared" si="321"/>
        <v>12615.286624203822</v>
      </c>
      <c r="S894" s="30">
        <v>588000</v>
      </c>
      <c r="T894" s="30">
        <v>351158</v>
      </c>
      <c r="U894" s="23">
        <f t="shared" si="322"/>
        <v>636.36227019986973</v>
      </c>
      <c r="V894" s="94">
        <v>1022000</v>
      </c>
      <c r="W894" s="24">
        <v>73.809523809523824</v>
      </c>
      <c r="X894" s="30">
        <v>1121696.8358399998</v>
      </c>
      <c r="Y894" s="24">
        <v>9.7550719999999842</v>
      </c>
      <c r="Z894" s="30">
        <v>1228664.0334145324</v>
      </c>
      <c r="AA894" s="24">
        <f t="shared" si="323"/>
        <v>9.5361950000000206</v>
      </c>
      <c r="AB894" s="64">
        <f>Z894*$AB$3*$AB$4</f>
        <v>1343389.308870581</v>
      </c>
      <c r="AC894" s="23">
        <f t="shared" si="324"/>
        <v>9.3374000000000024</v>
      </c>
    </row>
    <row r="895" spans="1:29">
      <c r="A895" s="25"/>
      <c r="B895" s="25"/>
      <c r="C895" s="25"/>
      <c r="D895" s="25"/>
      <c r="E895" s="25"/>
      <c r="F895" s="28" t="s">
        <v>992</v>
      </c>
      <c r="G895" s="29">
        <v>220</v>
      </c>
      <c r="H895" s="30">
        <v>1275000</v>
      </c>
      <c r="I895" s="30">
        <v>2866247</v>
      </c>
      <c r="J895" s="30">
        <v>3928000</v>
      </c>
      <c r="K895" s="30">
        <v>1357948</v>
      </c>
      <c r="L895" s="22">
        <f t="shared" si="328"/>
        <v>-52.622785126334193</v>
      </c>
      <c r="M895" s="30">
        <v>1818257</v>
      </c>
      <c r="N895" s="30">
        <v>513680</v>
      </c>
      <c r="O895" s="22">
        <f t="shared" si="320"/>
        <v>-62.172336495948301</v>
      </c>
      <c r="P895" s="30">
        <v>1197000</v>
      </c>
      <c r="Q895" s="30">
        <v>593299</v>
      </c>
      <c r="R895" s="22">
        <f t="shared" si="321"/>
        <v>15.499727456782438</v>
      </c>
      <c r="S895" s="31"/>
      <c r="T895" s="31"/>
      <c r="U895" s="23">
        <f t="shared" si="322"/>
        <v>-100</v>
      </c>
      <c r="V895" s="30">
        <v>0</v>
      </c>
      <c r="W895" s="24" t="s">
        <v>1226</v>
      </c>
      <c r="X895" s="30">
        <v>0</v>
      </c>
      <c r="Y895" s="24" t="s">
        <v>1226</v>
      </c>
      <c r="Z895" s="30">
        <v>0</v>
      </c>
      <c r="AA895" s="24" t="str">
        <f t="shared" si="323"/>
        <v>-</v>
      </c>
      <c r="AB895" s="64">
        <f>Z895*$AB$3*$AB$4</f>
        <v>0</v>
      </c>
      <c r="AC895" s="23" t="str">
        <f t="shared" si="324"/>
        <v>-</v>
      </c>
    </row>
    <row r="896" spans="1:29">
      <c r="A896" s="25"/>
      <c r="B896" s="25"/>
      <c r="C896" s="25"/>
      <c r="D896" s="25"/>
      <c r="E896" s="26" t="s">
        <v>393</v>
      </c>
      <c r="F896" s="28"/>
      <c r="G896" s="32" t="s">
        <v>355</v>
      </c>
      <c r="H896" s="20">
        <f t="shared" ref="H896:AB896" si="338">H897</f>
        <v>0</v>
      </c>
      <c r="I896" s="20">
        <f t="shared" si="338"/>
        <v>0</v>
      </c>
      <c r="J896" s="20">
        <f t="shared" si="338"/>
        <v>0</v>
      </c>
      <c r="K896" s="20">
        <f t="shared" si="338"/>
        <v>0</v>
      </c>
      <c r="L896" s="22" t="str">
        <f t="shared" si="328"/>
        <v>-</v>
      </c>
      <c r="M896" s="20">
        <f t="shared" si="338"/>
        <v>0</v>
      </c>
      <c r="N896" s="20">
        <f t="shared" si="338"/>
        <v>192219</v>
      </c>
      <c r="O896" s="22" t="str">
        <f t="shared" si="320"/>
        <v>-</v>
      </c>
      <c r="P896" s="20">
        <f t="shared" si="338"/>
        <v>107774</v>
      </c>
      <c r="Q896" s="20">
        <f t="shared" si="338"/>
        <v>63319</v>
      </c>
      <c r="R896" s="22">
        <f t="shared" si="321"/>
        <v>-67.058927577398691</v>
      </c>
      <c r="S896" s="20">
        <f t="shared" si="338"/>
        <v>173320</v>
      </c>
      <c r="T896" s="20">
        <f t="shared" si="338"/>
        <v>3593</v>
      </c>
      <c r="U896" s="23">
        <f t="shared" si="322"/>
        <v>173.7251062082471</v>
      </c>
      <c r="V896" s="79">
        <v>93618</v>
      </c>
      <c r="W896" s="80">
        <v>-45.985460420032311</v>
      </c>
      <c r="X896" s="79">
        <v>102750.50330495999</v>
      </c>
      <c r="Y896" s="80">
        <v>9.7550719999999842</v>
      </c>
      <c r="Z896" s="79">
        <v>112548.99166360243</v>
      </c>
      <c r="AA896" s="24">
        <f t="shared" si="323"/>
        <v>9.5361950000000064</v>
      </c>
      <c r="AB896" s="63">
        <f t="shared" si="338"/>
        <v>123058.14121119963</v>
      </c>
      <c r="AC896" s="23">
        <f t="shared" si="324"/>
        <v>9.3373999999999882</v>
      </c>
    </row>
    <row r="897" spans="1:29">
      <c r="A897" s="25"/>
      <c r="B897" s="25"/>
      <c r="C897" s="25"/>
      <c r="D897" s="25"/>
      <c r="E897" s="25"/>
      <c r="F897" s="28" t="s">
        <v>993</v>
      </c>
      <c r="G897" s="29">
        <v>220</v>
      </c>
      <c r="H897" s="31"/>
      <c r="I897" s="31"/>
      <c r="J897" s="31"/>
      <c r="K897" s="31"/>
      <c r="L897" s="22" t="str">
        <f t="shared" si="328"/>
        <v>-</v>
      </c>
      <c r="M897" s="31">
        <v>0</v>
      </c>
      <c r="N897" s="30">
        <v>192219</v>
      </c>
      <c r="O897" s="22" t="str">
        <f t="shared" si="320"/>
        <v>-</v>
      </c>
      <c r="P897" s="30">
        <v>107774</v>
      </c>
      <c r="Q897" s="30">
        <v>63319</v>
      </c>
      <c r="R897" s="22">
        <f t="shared" si="321"/>
        <v>-67.058927577398691</v>
      </c>
      <c r="S897" s="30">
        <v>173320</v>
      </c>
      <c r="T897" s="30">
        <v>3593</v>
      </c>
      <c r="U897" s="23">
        <f t="shared" si="322"/>
        <v>173.7251062082471</v>
      </c>
      <c r="V897" s="94">
        <v>93618</v>
      </c>
      <c r="W897" s="24">
        <v>-45.985460420032311</v>
      </c>
      <c r="X897" s="30">
        <v>102750.50330495999</v>
      </c>
      <c r="Y897" s="24">
        <v>9.7550719999999842</v>
      </c>
      <c r="Z897" s="30">
        <v>112548.99166360243</v>
      </c>
      <c r="AA897" s="24">
        <f t="shared" si="323"/>
        <v>9.5361950000000064</v>
      </c>
      <c r="AB897" s="64">
        <f>Z897*$AB$3*$AB$4</f>
        <v>123058.14121119963</v>
      </c>
      <c r="AC897" s="23">
        <f t="shared" si="324"/>
        <v>9.3373999999999882</v>
      </c>
    </row>
    <row r="898" spans="1:29">
      <c r="A898" s="25"/>
      <c r="B898" s="25"/>
      <c r="C898" s="25"/>
      <c r="D898" s="25"/>
      <c r="E898" s="26" t="s">
        <v>994</v>
      </c>
      <c r="F898" s="28"/>
      <c r="G898" s="32" t="s">
        <v>355</v>
      </c>
      <c r="H898" s="20">
        <f t="shared" ref="H898:AB898" si="339">H899</f>
        <v>0</v>
      </c>
      <c r="I898" s="20">
        <f t="shared" si="339"/>
        <v>0</v>
      </c>
      <c r="J898" s="20">
        <f t="shared" si="339"/>
        <v>0</v>
      </c>
      <c r="K898" s="20">
        <f t="shared" si="339"/>
        <v>0</v>
      </c>
      <c r="L898" s="22" t="str">
        <f t="shared" si="328"/>
        <v>-</v>
      </c>
      <c r="M898" s="20">
        <f t="shared" si="339"/>
        <v>0</v>
      </c>
      <c r="N898" s="20">
        <f t="shared" si="339"/>
        <v>0</v>
      </c>
      <c r="O898" s="22" t="str">
        <f t="shared" si="320"/>
        <v>-</v>
      </c>
      <c r="P898" s="20">
        <f t="shared" si="339"/>
        <v>0</v>
      </c>
      <c r="Q898" s="20">
        <f t="shared" si="339"/>
        <v>0</v>
      </c>
      <c r="R898" s="22" t="str">
        <f t="shared" si="321"/>
        <v>-</v>
      </c>
      <c r="S898" s="20">
        <f t="shared" si="339"/>
        <v>0</v>
      </c>
      <c r="T898" s="20">
        <f t="shared" si="339"/>
        <v>2480</v>
      </c>
      <c r="U898" s="23" t="str">
        <f t="shared" si="322"/>
        <v>-</v>
      </c>
      <c r="V898" s="79">
        <v>6363</v>
      </c>
      <c r="W898" s="80" t="s">
        <v>1226</v>
      </c>
      <c r="X898" s="79">
        <v>6983.71523136</v>
      </c>
      <c r="Y898" s="80">
        <v>9.7550720000000126</v>
      </c>
      <c r="Z898" s="79">
        <v>7649.695934067192</v>
      </c>
      <c r="AA898" s="24">
        <f t="shared" si="323"/>
        <v>9.5361950000000206</v>
      </c>
      <c r="AB898" s="63">
        <f t="shared" si="339"/>
        <v>8363.9786422147808</v>
      </c>
      <c r="AC898" s="23">
        <f t="shared" si="324"/>
        <v>9.3373999999999882</v>
      </c>
    </row>
    <row r="899" spans="1:29">
      <c r="A899" s="25"/>
      <c r="B899" s="25"/>
      <c r="C899" s="25"/>
      <c r="D899" s="25"/>
      <c r="E899" s="25"/>
      <c r="F899" s="28" t="s">
        <v>995</v>
      </c>
      <c r="G899" s="29">
        <v>220</v>
      </c>
      <c r="H899" s="31"/>
      <c r="I899" s="31"/>
      <c r="J899" s="31"/>
      <c r="K899" s="31"/>
      <c r="L899" s="22" t="str">
        <f t="shared" si="328"/>
        <v>-</v>
      </c>
      <c r="M899" s="31"/>
      <c r="N899" s="31"/>
      <c r="O899" s="22" t="str">
        <f t="shared" si="320"/>
        <v>-</v>
      </c>
      <c r="P899" s="31"/>
      <c r="Q899" s="31"/>
      <c r="R899" s="22" t="str">
        <f t="shared" si="321"/>
        <v>-</v>
      </c>
      <c r="S899" s="31">
        <v>0</v>
      </c>
      <c r="T899" s="30">
        <v>2480</v>
      </c>
      <c r="U899" s="23" t="str">
        <f t="shared" si="322"/>
        <v>-</v>
      </c>
      <c r="V899" s="30">
        <v>6363</v>
      </c>
      <c r="W899" s="24" t="s">
        <v>1226</v>
      </c>
      <c r="X899" s="30">
        <v>6983.71523136</v>
      </c>
      <c r="Y899" s="24">
        <v>9.7550720000000126</v>
      </c>
      <c r="Z899" s="30">
        <v>7649.695934067192</v>
      </c>
      <c r="AA899" s="24">
        <f t="shared" si="323"/>
        <v>9.5361950000000206</v>
      </c>
      <c r="AB899" s="64">
        <f>Z899*$AB$3*$AB$4</f>
        <v>8363.9786422147808</v>
      </c>
      <c r="AC899" s="23">
        <f t="shared" si="324"/>
        <v>9.3373999999999882</v>
      </c>
    </row>
    <row r="900" spans="1:29">
      <c r="A900" s="25"/>
      <c r="B900" s="25"/>
      <c r="C900" s="25"/>
      <c r="D900" s="25"/>
      <c r="E900" s="26" t="s">
        <v>996</v>
      </c>
      <c r="F900" s="28"/>
      <c r="G900" s="32" t="s">
        <v>355</v>
      </c>
      <c r="H900" s="20">
        <f t="shared" ref="H900:AB900" si="340">H901</f>
        <v>0</v>
      </c>
      <c r="I900" s="20">
        <f t="shared" si="340"/>
        <v>0</v>
      </c>
      <c r="J900" s="20">
        <f t="shared" si="340"/>
        <v>0</v>
      </c>
      <c r="K900" s="20">
        <f t="shared" si="340"/>
        <v>0</v>
      </c>
      <c r="L900" s="22" t="str">
        <f t="shared" si="328"/>
        <v>-</v>
      </c>
      <c r="M900" s="20">
        <f t="shared" si="340"/>
        <v>0</v>
      </c>
      <c r="N900" s="20">
        <f t="shared" si="340"/>
        <v>0</v>
      </c>
      <c r="O900" s="22" t="str">
        <f t="shared" si="320"/>
        <v>-</v>
      </c>
      <c r="P900" s="20">
        <f t="shared" si="340"/>
        <v>0</v>
      </c>
      <c r="Q900" s="20">
        <f t="shared" si="340"/>
        <v>331</v>
      </c>
      <c r="R900" s="22" t="str">
        <f t="shared" si="321"/>
        <v>-</v>
      </c>
      <c r="S900" s="20">
        <f t="shared" si="340"/>
        <v>0</v>
      </c>
      <c r="T900" s="20">
        <f t="shared" si="340"/>
        <v>0</v>
      </c>
      <c r="U900" s="23">
        <f t="shared" si="322"/>
        <v>-100</v>
      </c>
      <c r="V900" s="79">
        <v>0</v>
      </c>
      <c r="W900" s="80" t="s">
        <v>1226</v>
      </c>
      <c r="X900" s="79">
        <v>0</v>
      </c>
      <c r="Y900" s="80" t="s">
        <v>1226</v>
      </c>
      <c r="Z900" s="79">
        <v>0</v>
      </c>
      <c r="AA900" s="24" t="str">
        <f t="shared" si="323"/>
        <v>-</v>
      </c>
      <c r="AB900" s="63">
        <f t="shared" si="340"/>
        <v>0</v>
      </c>
      <c r="AC900" s="23" t="str">
        <f t="shared" si="324"/>
        <v>-</v>
      </c>
    </row>
    <row r="901" spans="1:29">
      <c r="A901" s="25"/>
      <c r="B901" s="25"/>
      <c r="C901" s="25"/>
      <c r="D901" s="25"/>
      <c r="E901" s="25"/>
      <c r="F901" s="28" t="s">
        <v>997</v>
      </c>
      <c r="G901" s="29">
        <v>100</v>
      </c>
      <c r="H901" s="31"/>
      <c r="I901" s="31"/>
      <c r="J901" s="31"/>
      <c r="K901" s="31"/>
      <c r="L901" s="22" t="str">
        <f t="shared" si="328"/>
        <v>-</v>
      </c>
      <c r="M901" s="31">
        <v>0</v>
      </c>
      <c r="N901" s="31"/>
      <c r="O901" s="22" t="str">
        <f t="shared" si="320"/>
        <v>-</v>
      </c>
      <c r="P901" s="31">
        <v>0</v>
      </c>
      <c r="Q901" s="31">
        <v>331</v>
      </c>
      <c r="R901" s="22" t="str">
        <f t="shared" si="321"/>
        <v>-</v>
      </c>
      <c r="S901" s="31"/>
      <c r="T901" s="31"/>
      <c r="U901" s="23">
        <f t="shared" si="322"/>
        <v>-100</v>
      </c>
      <c r="V901" s="30">
        <v>0</v>
      </c>
      <c r="W901" s="24" t="s">
        <v>1226</v>
      </c>
      <c r="X901" s="30">
        <v>0</v>
      </c>
      <c r="Y901" s="24" t="s">
        <v>1226</v>
      </c>
      <c r="Z901" s="30">
        <v>0</v>
      </c>
      <c r="AA901" s="24" t="str">
        <f t="shared" si="323"/>
        <v>-</v>
      </c>
      <c r="AB901" s="64">
        <f>Z901*$AB$3*$AB$4</f>
        <v>0</v>
      </c>
      <c r="AC901" s="23" t="str">
        <f t="shared" si="324"/>
        <v>-</v>
      </c>
    </row>
    <row r="902" spans="1:29">
      <c r="A902" s="25"/>
      <c r="B902" s="25"/>
      <c r="C902" s="25"/>
      <c r="D902" s="25"/>
      <c r="E902" s="26" t="s">
        <v>120</v>
      </c>
      <c r="F902" s="28"/>
      <c r="G902" s="32" t="s">
        <v>355</v>
      </c>
      <c r="H902" s="20">
        <f t="shared" ref="H902:AB902" si="341">H903</f>
        <v>0</v>
      </c>
      <c r="I902" s="20">
        <f t="shared" si="341"/>
        <v>6832</v>
      </c>
      <c r="J902" s="20">
        <f t="shared" si="341"/>
        <v>0</v>
      </c>
      <c r="K902" s="20">
        <f t="shared" si="341"/>
        <v>8187</v>
      </c>
      <c r="L902" s="22">
        <f t="shared" si="328"/>
        <v>19.833138173302103</v>
      </c>
      <c r="M902" s="20">
        <f t="shared" si="341"/>
        <v>0</v>
      </c>
      <c r="N902" s="20">
        <f t="shared" si="341"/>
        <v>12487</v>
      </c>
      <c r="O902" s="22">
        <f t="shared" si="320"/>
        <v>52.522291437645038</v>
      </c>
      <c r="P902" s="20">
        <f t="shared" si="341"/>
        <v>0</v>
      </c>
      <c r="Q902" s="20">
        <f t="shared" si="341"/>
        <v>6715</v>
      </c>
      <c r="R902" s="22">
        <f t="shared" si="321"/>
        <v>-46.224073035957389</v>
      </c>
      <c r="S902" s="20">
        <f t="shared" si="341"/>
        <v>0</v>
      </c>
      <c r="T902" s="20">
        <f t="shared" si="341"/>
        <v>4125</v>
      </c>
      <c r="U902" s="23">
        <f t="shared" si="322"/>
        <v>-100</v>
      </c>
      <c r="V902" s="79">
        <v>0</v>
      </c>
      <c r="W902" s="80" t="s">
        <v>1226</v>
      </c>
      <c r="X902" s="79">
        <v>0</v>
      </c>
      <c r="Y902" s="80" t="s">
        <v>1226</v>
      </c>
      <c r="Z902" s="79">
        <v>0</v>
      </c>
      <c r="AA902" s="24" t="str">
        <f t="shared" si="323"/>
        <v>-</v>
      </c>
      <c r="AB902" s="63">
        <f t="shared" si="341"/>
        <v>0</v>
      </c>
      <c r="AC902" s="23" t="str">
        <f t="shared" si="324"/>
        <v>-</v>
      </c>
    </row>
    <row r="903" spans="1:29">
      <c r="A903" s="25"/>
      <c r="B903" s="25"/>
      <c r="C903" s="25"/>
      <c r="D903" s="25"/>
      <c r="E903" s="25"/>
      <c r="F903" s="28" t="s">
        <v>998</v>
      </c>
      <c r="G903" s="29">
        <v>100</v>
      </c>
      <c r="H903" s="31">
        <v>0</v>
      </c>
      <c r="I903" s="30">
        <v>6832</v>
      </c>
      <c r="J903" s="31">
        <v>0</v>
      </c>
      <c r="K903" s="30">
        <v>8187</v>
      </c>
      <c r="L903" s="22">
        <f t="shared" si="328"/>
        <v>19.833138173302103</v>
      </c>
      <c r="M903" s="31">
        <v>0</v>
      </c>
      <c r="N903" s="30">
        <v>12487</v>
      </c>
      <c r="O903" s="22">
        <f t="shared" si="320"/>
        <v>52.522291437645038</v>
      </c>
      <c r="P903" s="31">
        <v>0</v>
      </c>
      <c r="Q903" s="30">
        <v>6715</v>
      </c>
      <c r="R903" s="22">
        <f t="shared" si="321"/>
        <v>-46.224073035957389</v>
      </c>
      <c r="S903" s="31">
        <v>0</v>
      </c>
      <c r="T903" s="30">
        <v>4125</v>
      </c>
      <c r="U903" s="23">
        <f t="shared" si="322"/>
        <v>-100</v>
      </c>
      <c r="V903" s="30">
        <v>0</v>
      </c>
      <c r="W903" s="24" t="s">
        <v>1226</v>
      </c>
      <c r="X903" s="30">
        <v>0</v>
      </c>
      <c r="Y903" s="24" t="s">
        <v>1226</v>
      </c>
      <c r="Z903" s="30">
        <v>0</v>
      </c>
      <c r="AA903" s="24" t="str">
        <f t="shared" si="323"/>
        <v>-</v>
      </c>
      <c r="AB903" s="64">
        <f>Z903*$AB$3*$AB$4</f>
        <v>0</v>
      </c>
      <c r="AC903" s="23" t="str">
        <f t="shared" si="324"/>
        <v>-</v>
      </c>
    </row>
    <row r="904" spans="1:29">
      <c r="A904" s="25"/>
      <c r="B904" s="25"/>
      <c r="C904" s="25"/>
      <c r="D904" s="25"/>
      <c r="E904" s="26" t="s">
        <v>121</v>
      </c>
      <c r="F904" s="28"/>
      <c r="G904" s="32" t="s">
        <v>355</v>
      </c>
      <c r="H904" s="20">
        <f t="shared" ref="H904:AB904" si="342">H905+H906</f>
        <v>0</v>
      </c>
      <c r="I904" s="20">
        <f t="shared" si="342"/>
        <v>74231</v>
      </c>
      <c r="J904" s="20">
        <f t="shared" si="342"/>
        <v>0</v>
      </c>
      <c r="K904" s="20">
        <f t="shared" si="342"/>
        <v>119476</v>
      </c>
      <c r="L904" s="22">
        <f t="shared" si="328"/>
        <v>60.95162398458865</v>
      </c>
      <c r="M904" s="20">
        <f t="shared" si="342"/>
        <v>0</v>
      </c>
      <c r="N904" s="20">
        <f t="shared" si="342"/>
        <v>159530</v>
      </c>
      <c r="O904" s="22">
        <f t="shared" si="320"/>
        <v>33.524724630888215</v>
      </c>
      <c r="P904" s="20">
        <f t="shared" si="342"/>
        <v>0</v>
      </c>
      <c r="Q904" s="20">
        <f t="shared" si="342"/>
        <v>136813</v>
      </c>
      <c r="R904" s="22">
        <f t="shared" si="321"/>
        <v>-14.239954867423052</v>
      </c>
      <c r="S904" s="20">
        <f t="shared" si="342"/>
        <v>0</v>
      </c>
      <c r="T904" s="20">
        <f t="shared" si="342"/>
        <v>34922</v>
      </c>
      <c r="U904" s="23">
        <f t="shared" si="322"/>
        <v>-100</v>
      </c>
      <c r="V904" s="79">
        <v>0</v>
      </c>
      <c r="W904" s="80" t="s">
        <v>1226</v>
      </c>
      <c r="X904" s="79">
        <v>0</v>
      </c>
      <c r="Y904" s="80" t="s">
        <v>1226</v>
      </c>
      <c r="Z904" s="79">
        <v>0</v>
      </c>
      <c r="AA904" s="24" t="str">
        <f t="shared" si="323"/>
        <v>-</v>
      </c>
      <c r="AB904" s="63">
        <f t="shared" si="342"/>
        <v>0</v>
      </c>
      <c r="AC904" s="23" t="str">
        <f t="shared" si="324"/>
        <v>-</v>
      </c>
    </row>
    <row r="905" spans="1:29">
      <c r="A905" s="25"/>
      <c r="B905" s="25"/>
      <c r="C905" s="25"/>
      <c r="D905" s="25"/>
      <c r="E905" s="25"/>
      <c r="F905" s="28" t="s">
        <v>999</v>
      </c>
      <c r="G905" s="29">
        <v>100</v>
      </c>
      <c r="H905" s="31">
        <v>0</v>
      </c>
      <c r="I905" s="30">
        <v>74005</v>
      </c>
      <c r="J905" s="31">
        <v>0</v>
      </c>
      <c r="K905" s="30">
        <v>118802</v>
      </c>
      <c r="L905" s="22">
        <f t="shared" si="328"/>
        <v>60.532396459698674</v>
      </c>
      <c r="M905" s="31">
        <v>0</v>
      </c>
      <c r="N905" s="30">
        <v>159530</v>
      </c>
      <c r="O905" s="22">
        <f t="shared" si="320"/>
        <v>34.2822511405532</v>
      </c>
      <c r="P905" s="31">
        <v>0</v>
      </c>
      <c r="Q905" s="30">
        <v>136325</v>
      </c>
      <c r="R905" s="22">
        <f t="shared" si="321"/>
        <v>-14.54585344449319</v>
      </c>
      <c r="S905" s="31">
        <v>0</v>
      </c>
      <c r="T905" s="30">
        <v>34922</v>
      </c>
      <c r="U905" s="23">
        <f t="shared" si="322"/>
        <v>-100</v>
      </c>
      <c r="V905" s="30">
        <v>0</v>
      </c>
      <c r="W905" s="24" t="s">
        <v>1226</v>
      </c>
      <c r="X905" s="30">
        <v>0</v>
      </c>
      <c r="Y905" s="24" t="s">
        <v>1226</v>
      </c>
      <c r="Z905" s="30">
        <v>0</v>
      </c>
      <c r="AA905" s="24" t="str">
        <f t="shared" si="323"/>
        <v>-</v>
      </c>
      <c r="AB905" s="64">
        <f>Z905*$AB$3*$AB$4</f>
        <v>0</v>
      </c>
      <c r="AC905" s="23" t="str">
        <f t="shared" si="324"/>
        <v>-</v>
      </c>
    </row>
    <row r="906" spans="1:29">
      <c r="A906" s="25"/>
      <c r="B906" s="25"/>
      <c r="C906" s="25"/>
      <c r="D906" s="25"/>
      <c r="E906" s="25"/>
      <c r="F906" s="28" t="s">
        <v>1000</v>
      </c>
      <c r="G906" s="29">
        <v>100</v>
      </c>
      <c r="H906" s="31">
        <v>0</v>
      </c>
      <c r="I906" s="31">
        <v>226</v>
      </c>
      <c r="J906" s="31">
        <v>0</v>
      </c>
      <c r="K906" s="31">
        <v>674</v>
      </c>
      <c r="L906" s="22">
        <f t="shared" si="328"/>
        <v>198.23008849557522</v>
      </c>
      <c r="M906" s="31"/>
      <c r="N906" s="31"/>
      <c r="O906" s="22">
        <f t="shared" si="320"/>
        <v>-100</v>
      </c>
      <c r="P906" s="31">
        <v>0</v>
      </c>
      <c r="Q906" s="31">
        <v>488</v>
      </c>
      <c r="R906" s="22" t="str">
        <f t="shared" si="321"/>
        <v>-</v>
      </c>
      <c r="S906" s="31"/>
      <c r="T906" s="31"/>
      <c r="U906" s="23">
        <f t="shared" si="322"/>
        <v>-100</v>
      </c>
      <c r="V906" s="30">
        <v>0</v>
      </c>
      <c r="W906" s="24" t="s">
        <v>1226</v>
      </c>
      <c r="X906" s="30">
        <v>0</v>
      </c>
      <c r="Y906" s="24" t="s">
        <v>1226</v>
      </c>
      <c r="Z906" s="30">
        <v>0</v>
      </c>
      <c r="AA906" s="24" t="str">
        <f t="shared" si="323"/>
        <v>-</v>
      </c>
      <c r="AB906" s="64">
        <f>Z906*$AB$3*$AB$4</f>
        <v>0</v>
      </c>
      <c r="AC906" s="23" t="str">
        <f t="shared" si="324"/>
        <v>-</v>
      </c>
    </row>
    <row r="907" spans="1:29">
      <c r="A907" s="25"/>
      <c r="B907" s="25"/>
      <c r="C907" s="25"/>
      <c r="D907" s="25"/>
      <c r="E907" s="26" t="s">
        <v>122</v>
      </c>
      <c r="F907" s="28"/>
      <c r="G907" s="32" t="s">
        <v>355</v>
      </c>
      <c r="H907" s="20">
        <f t="shared" ref="H907:AB907" si="343">H908+H909</f>
        <v>3500</v>
      </c>
      <c r="I907" s="20">
        <f t="shared" si="343"/>
        <v>10323</v>
      </c>
      <c r="J907" s="20">
        <f t="shared" si="343"/>
        <v>110000</v>
      </c>
      <c r="K907" s="20">
        <f t="shared" si="343"/>
        <v>7436</v>
      </c>
      <c r="L907" s="22">
        <f t="shared" si="328"/>
        <v>-27.966676353773124</v>
      </c>
      <c r="M907" s="20">
        <f t="shared" si="343"/>
        <v>12000</v>
      </c>
      <c r="N907" s="20">
        <f t="shared" si="343"/>
        <v>8060</v>
      </c>
      <c r="O907" s="22">
        <f t="shared" si="320"/>
        <v>8.3916083916084006</v>
      </c>
      <c r="P907" s="20">
        <f t="shared" si="343"/>
        <v>7000</v>
      </c>
      <c r="Q907" s="20">
        <f t="shared" si="343"/>
        <v>29343</v>
      </c>
      <c r="R907" s="22">
        <f t="shared" si="321"/>
        <v>264.05707196029778</v>
      </c>
      <c r="S907" s="20">
        <f t="shared" si="343"/>
        <v>12000</v>
      </c>
      <c r="T907" s="20">
        <f t="shared" si="343"/>
        <v>12965</v>
      </c>
      <c r="U907" s="23">
        <f t="shared" si="322"/>
        <v>-59.104386054595643</v>
      </c>
      <c r="V907" s="79">
        <v>50000</v>
      </c>
      <c r="W907" s="80">
        <v>316.66666666666669</v>
      </c>
      <c r="X907" s="79">
        <v>54877.535999999993</v>
      </c>
      <c r="Y907" s="80">
        <v>9.7550719999999842</v>
      </c>
      <c r="Z907" s="79">
        <v>60110.764844155201</v>
      </c>
      <c r="AA907" s="24">
        <f t="shared" si="323"/>
        <v>9.5361950000000206</v>
      </c>
      <c r="AB907" s="63">
        <f t="shared" si="343"/>
        <v>65723.547400713345</v>
      </c>
      <c r="AC907" s="23">
        <f t="shared" si="324"/>
        <v>9.3373999999999882</v>
      </c>
    </row>
    <row r="908" spans="1:29">
      <c r="A908" s="25"/>
      <c r="B908" s="25"/>
      <c r="C908" s="25"/>
      <c r="D908" s="25"/>
      <c r="E908" s="25"/>
      <c r="F908" s="28" t="s">
        <v>1001</v>
      </c>
      <c r="G908" s="29">
        <v>100</v>
      </c>
      <c r="H908" s="31">
        <v>0</v>
      </c>
      <c r="I908" s="30">
        <v>10323</v>
      </c>
      <c r="J908" s="31">
        <v>0</v>
      </c>
      <c r="K908" s="30">
        <v>7436</v>
      </c>
      <c r="L908" s="22">
        <f t="shared" si="328"/>
        <v>-27.966676353773124</v>
      </c>
      <c r="M908" s="31">
        <v>0</v>
      </c>
      <c r="N908" s="30">
        <v>8060</v>
      </c>
      <c r="O908" s="22">
        <f t="shared" si="320"/>
        <v>8.3916083916084006</v>
      </c>
      <c r="P908" s="31">
        <v>0</v>
      </c>
      <c r="Q908" s="30">
        <v>29343</v>
      </c>
      <c r="R908" s="22">
        <f t="shared" si="321"/>
        <v>264.05707196029778</v>
      </c>
      <c r="S908" s="31">
        <v>0</v>
      </c>
      <c r="T908" s="30">
        <v>12965</v>
      </c>
      <c r="U908" s="23">
        <f t="shared" si="322"/>
        <v>-100</v>
      </c>
      <c r="V908" s="30">
        <v>0</v>
      </c>
      <c r="W908" s="24" t="s">
        <v>1226</v>
      </c>
      <c r="X908" s="30">
        <v>0</v>
      </c>
      <c r="Y908" s="24" t="s">
        <v>1226</v>
      </c>
      <c r="Z908" s="30">
        <v>0</v>
      </c>
      <c r="AA908" s="24" t="str">
        <f t="shared" si="323"/>
        <v>-</v>
      </c>
      <c r="AB908" s="64">
        <f>Z908*$AB$3*$AB$4</f>
        <v>0</v>
      </c>
      <c r="AC908" s="23" t="str">
        <f t="shared" si="324"/>
        <v>-</v>
      </c>
    </row>
    <row r="909" spans="1:29">
      <c r="A909" s="25"/>
      <c r="B909" s="25"/>
      <c r="C909" s="25"/>
      <c r="D909" s="25"/>
      <c r="E909" s="25"/>
      <c r="F909" s="28" t="s">
        <v>1001</v>
      </c>
      <c r="G909" s="29">
        <v>120</v>
      </c>
      <c r="H909" s="30">
        <v>3500</v>
      </c>
      <c r="I909" s="31">
        <v>0</v>
      </c>
      <c r="J909" s="30">
        <v>110000</v>
      </c>
      <c r="K909" s="31">
        <v>0</v>
      </c>
      <c r="L909" s="22" t="str">
        <f t="shared" si="328"/>
        <v>-</v>
      </c>
      <c r="M909" s="30">
        <v>12000</v>
      </c>
      <c r="N909" s="31">
        <v>0</v>
      </c>
      <c r="O909" s="22" t="str">
        <f t="shared" si="320"/>
        <v>-</v>
      </c>
      <c r="P909" s="30">
        <v>7000</v>
      </c>
      <c r="Q909" s="31">
        <v>0</v>
      </c>
      <c r="R909" s="22" t="str">
        <f t="shared" si="321"/>
        <v>-</v>
      </c>
      <c r="S909" s="30">
        <v>12000</v>
      </c>
      <c r="T909" s="31">
        <v>0</v>
      </c>
      <c r="U909" s="23" t="str">
        <f t="shared" si="322"/>
        <v>-</v>
      </c>
      <c r="V909" s="30">
        <v>50000</v>
      </c>
      <c r="W909" s="24">
        <v>316.66666666666669</v>
      </c>
      <c r="X909" s="30">
        <v>54877.535999999993</v>
      </c>
      <c r="Y909" s="24">
        <v>9.7550719999999842</v>
      </c>
      <c r="Z909" s="30">
        <v>60110.764844155201</v>
      </c>
      <c r="AA909" s="24">
        <f t="shared" si="323"/>
        <v>9.5361950000000206</v>
      </c>
      <c r="AB909" s="64">
        <f>Z909*$AB$3*$AB$4</f>
        <v>65723.547400713345</v>
      </c>
      <c r="AC909" s="23">
        <f t="shared" si="324"/>
        <v>9.3373999999999882</v>
      </c>
    </row>
    <row r="910" spans="1:29">
      <c r="A910" s="25"/>
      <c r="B910" s="25"/>
      <c r="C910" s="25"/>
      <c r="D910" s="25"/>
      <c r="E910" s="26" t="s">
        <v>123</v>
      </c>
      <c r="F910" s="28"/>
      <c r="G910" s="32" t="s">
        <v>355</v>
      </c>
      <c r="H910" s="20">
        <f t="shared" ref="H910:AB910" si="344">SUM(H911:H915)</f>
        <v>0</v>
      </c>
      <c r="I910" s="20">
        <f t="shared" si="344"/>
        <v>9</v>
      </c>
      <c r="J910" s="20">
        <f t="shared" si="344"/>
        <v>0</v>
      </c>
      <c r="K910" s="20">
        <f t="shared" si="344"/>
        <v>710</v>
      </c>
      <c r="L910" s="22">
        <f t="shared" si="328"/>
        <v>7788.8888888888887</v>
      </c>
      <c r="M910" s="20">
        <f t="shared" si="344"/>
        <v>0</v>
      </c>
      <c r="N910" s="20">
        <f t="shared" si="344"/>
        <v>1072</v>
      </c>
      <c r="O910" s="22">
        <f t="shared" si="320"/>
        <v>50.985915492957758</v>
      </c>
      <c r="P910" s="20">
        <f t="shared" si="344"/>
        <v>0</v>
      </c>
      <c r="Q910" s="20">
        <f t="shared" si="344"/>
        <v>40</v>
      </c>
      <c r="R910" s="22">
        <f t="shared" si="321"/>
        <v>-96.268656716417908</v>
      </c>
      <c r="S910" s="20">
        <f t="shared" si="344"/>
        <v>0</v>
      </c>
      <c r="T910" s="20">
        <f t="shared" si="344"/>
        <v>0</v>
      </c>
      <c r="U910" s="23">
        <f t="shared" si="322"/>
        <v>-100</v>
      </c>
      <c r="V910" s="79">
        <v>0</v>
      </c>
      <c r="W910" s="80" t="s">
        <v>1226</v>
      </c>
      <c r="X910" s="79">
        <v>0</v>
      </c>
      <c r="Y910" s="80" t="s">
        <v>1226</v>
      </c>
      <c r="Z910" s="79">
        <v>0</v>
      </c>
      <c r="AA910" s="24" t="str">
        <f t="shared" si="323"/>
        <v>-</v>
      </c>
      <c r="AB910" s="63">
        <f t="shared" si="344"/>
        <v>0</v>
      </c>
      <c r="AC910" s="23" t="str">
        <f t="shared" si="324"/>
        <v>-</v>
      </c>
    </row>
    <row r="911" spans="1:29">
      <c r="A911" s="25"/>
      <c r="B911" s="25"/>
      <c r="C911" s="25"/>
      <c r="D911" s="25"/>
      <c r="E911" s="25"/>
      <c r="F911" s="28" t="s">
        <v>1002</v>
      </c>
      <c r="G911" s="29">
        <v>120</v>
      </c>
      <c r="H911" s="31"/>
      <c r="I911" s="31"/>
      <c r="J911" s="31">
        <v>0</v>
      </c>
      <c r="K911" s="31">
        <v>230</v>
      </c>
      <c r="L911" s="22" t="str">
        <f t="shared" si="328"/>
        <v>-</v>
      </c>
      <c r="M911" s="31"/>
      <c r="N911" s="31"/>
      <c r="O911" s="22">
        <f t="shared" si="320"/>
        <v>-100</v>
      </c>
      <c r="P911" s="31"/>
      <c r="Q911" s="31"/>
      <c r="R911" s="22" t="str">
        <f t="shared" si="321"/>
        <v>-</v>
      </c>
      <c r="S911" s="31"/>
      <c r="T911" s="31"/>
      <c r="U911" s="23" t="str">
        <f t="shared" si="322"/>
        <v>-</v>
      </c>
      <c r="V911" s="30">
        <v>0</v>
      </c>
      <c r="W911" s="24" t="s">
        <v>1226</v>
      </c>
      <c r="X911" s="30">
        <v>0</v>
      </c>
      <c r="Y911" s="24" t="s">
        <v>1226</v>
      </c>
      <c r="Z911" s="30">
        <v>0</v>
      </c>
      <c r="AA911" s="24" t="str">
        <f t="shared" si="323"/>
        <v>-</v>
      </c>
      <c r="AB911" s="64">
        <f>Z911*$AB$3*$AB$4</f>
        <v>0</v>
      </c>
      <c r="AC911" s="23" t="str">
        <f t="shared" si="324"/>
        <v>-</v>
      </c>
    </row>
    <row r="912" spans="1:29">
      <c r="A912" s="25"/>
      <c r="B912" s="25"/>
      <c r="C912" s="25"/>
      <c r="D912" s="25"/>
      <c r="E912" s="25"/>
      <c r="F912" s="28" t="s">
        <v>1003</v>
      </c>
      <c r="G912" s="29">
        <v>100</v>
      </c>
      <c r="H912" s="31">
        <v>0</v>
      </c>
      <c r="I912" s="31">
        <v>6</v>
      </c>
      <c r="J912" s="31"/>
      <c r="K912" s="31"/>
      <c r="L912" s="22">
        <f t="shared" si="328"/>
        <v>-100</v>
      </c>
      <c r="M912" s="31">
        <v>0</v>
      </c>
      <c r="N912" s="30">
        <v>1072</v>
      </c>
      <c r="O912" s="22" t="str">
        <f t="shared" si="320"/>
        <v>-</v>
      </c>
      <c r="P912" s="31"/>
      <c r="Q912" s="31"/>
      <c r="R912" s="22">
        <f t="shared" si="321"/>
        <v>-100</v>
      </c>
      <c r="S912" s="31"/>
      <c r="T912" s="31"/>
      <c r="U912" s="23" t="str">
        <f t="shared" si="322"/>
        <v>-</v>
      </c>
      <c r="V912" s="30">
        <v>0</v>
      </c>
      <c r="W912" s="24" t="s">
        <v>1226</v>
      </c>
      <c r="X912" s="30">
        <v>0</v>
      </c>
      <c r="Y912" s="24" t="s">
        <v>1226</v>
      </c>
      <c r="Z912" s="30">
        <v>0</v>
      </c>
      <c r="AA912" s="24" t="str">
        <f t="shared" si="323"/>
        <v>-</v>
      </c>
      <c r="AB912" s="64">
        <f>Z912*$AB$3*$AB$4</f>
        <v>0</v>
      </c>
      <c r="AC912" s="23" t="str">
        <f t="shared" si="324"/>
        <v>-</v>
      </c>
    </row>
    <row r="913" spans="1:29">
      <c r="A913" s="25"/>
      <c r="B913" s="25"/>
      <c r="C913" s="25"/>
      <c r="D913" s="25"/>
      <c r="E913" s="25"/>
      <c r="F913" s="28" t="s">
        <v>1003</v>
      </c>
      <c r="G913" s="29">
        <v>120</v>
      </c>
      <c r="H913" s="31">
        <v>0</v>
      </c>
      <c r="I913" s="31">
        <v>3</v>
      </c>
      <c r="J913" s="31"/>
      <c r="K913" s="31"/>
      <c r="L913" s="22">
        <f t="shared" si="328"/>
        <v>-100</v>
      </c>
      <c r="M913" s="31"/>
      <c r="N913" s="31"/>
      <c r="O913" s="22" t="str">
        <f t="shared" si="320"/>
        <v>-</v>
      </c>
      <c r="P913" s="31"/>
      <c r="Q913" s="31"/>
      <c r="R913" s="22" t="str">
        <f t="shared" si="321"/>
        <v>-</v>
      </c>
      <c r="S913" s="31"/>
      <c r="T913" s="31"/>
      <c r="U913" s="23" t="str">
        <f t="shared" si="322"/>
        <v>-</v>
      </c>
      <c r="V913" s="30">
        <v>0</v>
      </c>
      <c r="W913" s="24" t="s">
        <v>1226</v>
      </c>
      <c r="X913" s="30">
        <v>0</v>
      </c>
      <c r="Y913" s="24" t="s">
        <v>1226</v>
      </c>
      <c r="Z913" s="30">
        <v>0</v>
      </c>
      <c r="AA913" s="24" t="str">
        <f t="shared" si="323"/>
        <v>-</v>
      </c>
      <c r="AB913" s="64">
        <f>Z913*$AB$3*$AB$4</f>
        <v>0</v>
      </c>
      <c r="AC913" s="23" t="str">
        <f t="shared" si="324"/>
        <v>-</v>
      </c>
    </row>
    <row r="914" spans="1:29">
      <c r="A914" s="25"/>
      <c r="B914" s="25"/>
      <c r="C914" s="25"/>
      <c r="D914" s="25"/>
      <c r="E914" s="25"/>
      <c r="F914" s="28" t="s">
        <v>1004</v>
      </c>
      <c r="G914" s="29">
        <v>120</v>
      </c>
      <c r="H914" s="31"/>
      <c r="I914" s="31"/>
      <c r="J914" s="31">
        <v>0</v>
      </c>
      <c r="K914" s="31">
        <v>480</v>
      </c>
      <c r="L914" s="22" t="str">
        <f t="shared" si="328"/>
        <v>-</v>
      </c>
      <c r="M914" s="31"/>
      <c r="N914" s="31"/>
      <c r="O914" s="22">
        <f t="shared" si="320"/>
        <v>-100</v>
      </c>
      <c r="P914" s="31"/>
      <c r="Q914" s="31"/>
      <c r="R914" s="22" t="str">
        <f t="shared" si="321"/>
        <v>-</v>
      </c>
      <c r="S914" s="31"/>
      <c r="T914" s="31"/>
      <c r="U914" s="23" t="str">
        <f t="shared" si="322"/>
        <v>-</v>
      </c>
      <c r="V914" s="30">
        <v>0</v>
      </c>
      <c r="W914" s="24" t="s">
        <v>1226</v>
      </c>
      <c r="X914" s="30">
        <v>0</v>
      </c>
      <c r="Y914" s="24" t="s">
        <v>1226</v>
      </c>
      <c r="Z914" s="30">
        <v>0</v>
      </c>
      <c r="AA914" s="24" t="str">
        <f t="shared" si="323"/>
        <v>-</v>
      </c>
      <c r="AB914" s="64">
        <f>Z914*$AB$3*$AB$4</f>
        <v>0</v>
      </c>
      <c r="AC914" s="23" t="str">
        <f t="shared" si="324"/>
        <v>-</v>
      </c>
    </row>
    <row r="915" spans="1:29">
      <c r="A915" s="25"/>
      <c r="B915" s="25"/>
      <c r="C915" s="25"/>
      <c r="D915" s="25"/>
      <c r="E915" s="25"/>
      <c r="F915" s="28" t="s">
        <v>1005</v>
      </c>
      <c r="G915" s="29">
        <v>120</v>
      </c>
      <c r="H915" s="31"/>
      <c r="I915" s="31"/>
      <c r="J915" s="31"/>
      <c r="K915" s="31"/>
      <c r="L915" s="22" t="str">
        <f t="shared" si="328"/>
        <v>-</v>
      </c>
      <c r="M915" s="31"/>
      <c r="N915" s="31"/>
      <c r="O915" s="22" t="str">
        <f t="shared" si="320"/>
        <v>-</v>
      </c>
      <c r="P915" s="31">
        <v>0</v>
      </c>
      <c r="Q915" s="31">
        <v>40</v>
      </c>
      <c r="R915" s="22" t="str">
        <f t="shared" si="321"/>
        <v>-</v>
      </c>
      <c r="S915" s="31"/>
      <c r="T915" s="31"/>
      <c r="U915" s="23">
        <f t="shared" si="322"/>
        <v>-100</v>
      </c>
      <c r="V915" s="30">
        <v>0</v>
      </c>
      <c r="W915" s="24" t="s">
        <v>1226</v>
      </c>
      <c r="X915" s="30">
        <v>0</v>
      </c>
      <c r="Y915" s="24" t="s">
        <v>1226</v>
      </c>
      <c r="Z915" s="30">
        <v>0</v>
      </c>
      <c r="AA915" s="24" t="str">
        <f t="shared" si="323"/>
        <v>-</v>
      </c>
      <c r="AB915" s="64">
        <f>Z915*$AB$3*$AB$4</f>
        <v>0</v>
      </c>
      <c r="AC915" s="23" t="str">
        <f t="shared" si="324"/>
        <v>-</v>
      </c>
    </row>
    <row r="916" spans="1:29">
      <c r="A916" s="25"/>
      <c r="B916" s="25"/>
      <c r="C916" s="25"/>
      <c r="D916" s="25"/>
      <c r="E916" s="26" t="s">
        <v>124</v>
      </c>
      <c r="F916" s="28"/>
      <c r="G916" s="32" t="s">
        <v>355</v>
      </c>
      <c r="H916" s="20">
        <f t="shared" ref="H916:AB916" si="345">H917</f>
        <v>0</v>
      </c>
      <c r="I916" s="20">
        <f t="shared" si="345"/>
        <v>17321</v>
      </c>
      <c r="J916" s="20">
        <f t="shared" si="345"/>
        <v>0</v>
      </c>
      <c r="K916" s="20">
        <f t="shared" si="345"/>
        <v>20328</v>
      </c>
      <c r="L916" s="22">
        <f t="shared" si="328"/>
        <v>17.360429536400886</v>
      </c>
      <c r="M916" s="20">
        <f t="shared" si="345"/>
        <v>0</v>
      </c>
      <c r="N916" s="20">
        <f t="shared" si="345"/>
        <v>27721</v>
      </c>
      <c r="O916" s="22">
        <f t="shared" si="320"/>
        <v>36.368555686737523</v>
      </c>
      <c r="P916" s="20">
        <f t="shared" si="345"/>
        <v>0</v>
      </c>
      <c r="Q916" s="20">
        <f t="shared" si="345"/>
        <v>0</v>
      </c>
      <c r="R916" s="22">
        <f t="shared" si="321"/>
        <v>-100</v>
      </c>
      <c r="S916" s="20">
        <f t="shared" si="345"/>
        <v>0</v>
      </c>
      <c r="T916" s="20">
        <f t="shared" si="345"/>
        <v>0</v>
      </c>
      <c r="U916" s="23" t="str">
        <f t="shared" si="322"/>
        <v>-</v>
      </c>
      <c r="V916" s="79">
        <v>0</v>
      </c>
      <c r="W916" s="80" t="s">
        <v>1226</v>
      </c>
      <c r="X916" s="79">
        <v>0</v>
      </c>
      <c r="Y916" s="80" t="s">
        <v>1226</v>
      </c>
      <c r="Z916" s="79">
        <v>0</v>
      </c>
      <c r="AA916" s="24" t="str">
        <f t="shared" si="323"/>
        <v>-</v>
      </c>
      <c r="AB916" s="63">
        <f t="shared" si="345"/>
        <v>0</v>
      </c>
      <c r="AC916" s="23" t="str">
        <f t="shared" si="324"/>
        <v>-</v>
      </c>
    </row>
    <row r="917" spans="1:29">
      <c r="A917" s="25"/>
      <c r="B917" s="25"/>
      <c r="C917" s="25"/>
      <c r="D917" s="25"/>
      <c r="E917" s="25"/>
      <c r="F917" s="28" t="s">
        <v>1006</v>
      </c>
      <c r="G917" s="29">
        <v>100</v>
      </c>
      <c r="H917" s="31">
        <v>0</v>
      </c>
      <c r="I917" s="30">
        <v>17321</v>
      </c>
      <c r="J917" s="31">
        <v>0</v>
      </c>
      <c r="K917" s="30">
        <v>20328</v>
      </c>
      <c r="L917" s="22">
        <f t="shared" si="328"/>
        <v>17.360429536400886</v>
      </c>
      <c r="M917" s="31">
        <v>0</v>
      </c>
      <c r="N917" s="30">
        <v>27721</v>
      </c>
      <c r="O917" s="22">
        <f t="shared" si="320"/>
        <v>36.368555686737523</v>
      </c>
      <c r="P917" s="31"/>
      <c r="Q917" s="31"/>
      <c r="R917" s="22">
        <f t="shared" si="321"/>
        <v>-100</v>
      </c>
      <c r="S917" s="31"/>
      <c r="T917" s="31"/>
      <c r="U917" s="23" t="str">
        <f t="shared" si="322"/>
        <v>-</v>
      </c>
      <c r="V917" s="30">
        <v>0</v>
      </c>
      <c r="W917" s="24" t="s">
        <v>1226</v>
      </c>
      <c r="X917" s="30">
        <v>0</v>
      </c>
      <c r="Y917" s="24" t="s">
        <v>1226</v>
      </c>
      <c r="Z917" s="30">
        <v>0</v>
      </c>
      <c r="AA917" s="24" t="str">
        <f t="shared" si="323"/>
        <v>-</v>
      </c>
      <c r="AB917" s="64">
        <f>Z917*$AB$3*$AB$4</f>
        <v>0</v>
      </c>
      <c r="AC917" s="23" t="str">
        <f t="shared" si="324"/>
        <v>-</v>
      </c>
    </row>
    <row r="918" spans="1:29">
      <c r="A918" s="25"/>
      <c r="B918" s="25"/>
      <c r="C918" s="25"/>
      <c r="D918" s="25"/>
      <c r="E918" s="26" t="s">
        <v>151</v>
      </c>
      <c r="F918" s="28"/>
      <c r="G918" s="32" t="s">
        <v>355</v>
      </c>
      <c r="H918" s="20">
        <f t="shared" ref="H918:AB918" si="346">H919</f>
        <v>0</v>
      </c>
      <c r="I918" s="20">
        <f t="shared" si="346"/>
        <v>12719</v>
      </c>
      <c r="J918" s="20">
        <f t="shared" si="346"/>
        <v>0</v>
      </c>
      <c r="K918" s="20">
        <f t="shared" si="346"/>
        <v>57088</v>
      </c>
      <c r="L918" s="22">
        <f t="shared" si="328"/>
        <v>348.84031763503424</v>
      </c>
      <c r="M918" s="20">
        <f t="shared" si="346"/>
        <v>0</v>
      </c>
      <c r="N918" s="20">
        <f t="shared" si="346"/>
        <v>19841</v>
      </c>
      <c r="O918" s="22">
        <f t="shared" si="320"/>
        <v>-65.244885089686107</v>
      </c>
      <c r="P918" s="20">
        <f t="shared" si="346"/>
        <v>23248</v>
      </c>
      <c r="Q918" s="20">
        <f t="shared" si="346"/>
        <v>11594</v>
      </c>
      <c r="R918" s="22">
        <f t="shared" si="321"/>
        <v>-41.565445290055948</v>
      </c>
      <c r="S918" s="20">
        <f t="shared" si="346"/>
        <v>4494</v>
      </c>
      <c r="T918" s="20">
        <f t="shared" si="346"/>
        <v>8735</v>
      </c>
      <c r="U918" s="23">
        <f t="shared" si="322"/>
        <v>-61.238571675004309</v>
      </c>
      <c r="V918" s="79">
        <v>4494</v>
      </c>
      <c r="W918" s="80">
        <v>0</v>
      </c>
      <c r="X918" s="79">
        <v>4932.392935679999</v>
      </c>
      <c r="Y918" s="80">
        <v>9.7550719999999842</v>
      </c>
      <c r="Z918" s="79">
        <v>5402.7555441926688</v>
      </c>
      <c r="AA918" s="24">
        <f t="shared" si="323"/>
        <v>9.5361950000000064</v>
      </c>
      <c r="AB918" s="63">
        <f t="shared" si="346"/>
        <v>5907.2324403761149</v>
      </c>
      <c r="AC918" s="23">
        <f t="shared" si="324"/>
        <v>9.3374000000000024</v>
      </c>
    </row>
    <row r="919" spans="1:29">
      <c r="A919" s="25"/>
      <c r="B919" s="25"/>
      <c r="C919" s="25"/>
      <c r="D919" s="25"/>
      <c r="E919" s="25"/>
      <c r="F919" s="28" t="s">
        <v>1007</v>
      </c>
      <c r="G919" s="29">
        <v>120</v>
      </c>
      <c r="H919" s="31">
        <v>0</v>
      </c>
      <c r="I919" s="30">
        <v>12719</v>
      </c>
      <c r="J919" s="31">
        <v>0</v>
      </c>
      <c r="K919" s="30">
        <v>57088</v>
      </c>
      <c r="L919" s="22">
        <f t="shared" si="328"/>
        <v>348.84031763503424</v>
      </c>
      <c r="M919" s="31">
        <v>0</v>
      </c>
      <c r="N919" s="30">
        <v>19841</v>
      </c>
      <c r="O919" s="22">
        <f t="shared" si="320"/>
        <v>-65.244885089686107</v>
      </c>
      <c r="P919" s="30">
        <v>23248</v>
      </c>
      <c r="Q919" s="30">
        <v>11594</v>
      </c>
      <c r="R919" s="22">
        <f t="shared" si="321"/>
        <v>-41.565445290055948</v>
      </c>
      <c r="S919" s="30">
        <v>4494</v>
      </c>
      <c r="T919" s="30">
        <v>8735</v>
      </c>
      <c r="U919" s="23">
        <f t="shared" si="322"/>
        <v>-61.238571675004309</v>
      </c>
      <c r="V919" s="94">
        <v>4494</v>
      </c>
      <c r="W919" s="24">
        <v>0</v>
      </c>
      <c r="X919" s="30">
        <v>4932.392935679999</v>
      </c>
      <c r="Y919" s="24">
        <v>9.7550719999999842</v>
      </c>
      <c r="Z919" s="30">
        <v>5402.7555441926688</v>
      </c>
      <c r="AA919" s="24">
        <f t="shared" si="323"/>
        <v>9.5361950000000064</v>
      </c>
      <c r="AB919" s="64">
        <f>Z919*$AB$3*$AB$4</f>
        <v>5907.2324403761149</v>
      </c>
      <c r="AC919" s="23">
        <f t="shared" si="324"/>
        <v>9.3374000000000024</v>
      </c>
    </row>
    <row r="920" spans="1:29">
      <c r="A920" s="25"/>
      <c r="B920" s="25"/>
      <c r="C920" s="25"/>
      <c r="D920" s="25"/>
      <c r="E920" s="26" t="s">
        <v>1008</v>
      </c>
      <c r="F920" s="28"/>
      <c r="G920" s="32" t="s">
        <v>355</v>
      </c>
      <c r="H920" s="20">
        <f t="shared" ref="H920:AB920" si="347">H921</f>
        <v>0</v>
      </c>
      <c r="I920" s="20">
        <f t="shared" si="347"/>
        <v>0</v>
      </c>
      <c r="J920" s="20">
        <f t="shared" si="347"/>
        <v>0</v>
      </c>
      <c r="K920" s="20">
        <f t="shared" si="347"/>
        <v>0</v>
      </c>
      <c r="L920" s="22" t="str">
        <f t="shared" si="328"/>
        <v>-</v>
      </c>
      <c r="M920" s="20">
        <f t="shared" si="347"/>
        <v>0</v>
      </c>
      <c r="N920" s="20">
        <f t="shared" si="347"/>
        <v>0</v>
      </c>
      <c r="O920" s="22" t="str">
        <f t="shared" ref="O920:O983" si="348">IFERROR(N920/K920*100-100,"-")</f>
        <v>-</v>
      </c>
      <c r="P920" s="20">
        <f t="shared" si="347"/>
        <v>0</v>
      </c>
      <c r="Q920" s="20">
        <f t="shared" si="347"/>
        <v>0</v>
      </c>
      <c r="R920" s="22" t="str">
        <f t="shared" ref="R920:R983" si="349">IFERROR(Q920/N920*100-100,"-")</f>
        <v>-</v>
      </c>
      <c r="S920" s="20">
        <f t="shared" si="347"/>
        <v>0</v>
      </c>
      <c r="T920" s="20">
        <f t="shared" si="347"/>
        <v>4000</v>
      </c>
      <c r="U920" s="23" t="str">
        <f t="shared" ref="U920:U983" si="350">IFERROR(S920/Q920*100-100,"-")</f>
        <v>-</v>
      </c>
      <c r="V920" s="79">
        <v>0</v>
      </c>
      <c r="W920" s="80" t="s">
        <v>1226</v>
      </c>
      <c r="X920" s="79">
        <v>0</v>
      </c>
      <c r="Y920" s="80" t="s">
        <v>1226</v>
      </c>
      <c r="Z920" s="79">
        <v>0</v>
      </c>
      <c r="AA920" s="24" t="str">
        <f t="shared" ref="AA920:AA983" si="351">IFERROR(Z920/X920*100-100,"-")</f>
        <v>-</v>
      </c>
      <c r="AB920" s="63">
        <f t="shared" si="347"/>
        <v>0</v>
      </c>
      <c r="AC920" s="23" t="str">
        <f t="shared" ref="AC920:AC983" si="352">IFERROR(AB920/Z920*100-100,"-")</f>
        <v>-</v>
      </c>
    </row>
    <row r="921" spans="1:29">
      <c r="A921" s="25"/>
      <c r="B921" s="25"/>
      <c r="C921" s="25"/>
      <c r="D921" s="25"/>
      <c r="E921" s="25"/>
      <c r="F921" s="28" t="s">
        <v>1009</v>
      </c>
      <c r="G921" s="29">
        <v>100</v>
      </c>
      <c r="H921" s="31"/>
      <c r="I921" s="31"/>
      <c r="J921" s="31"/>
      <c r="K921" s="31"/>
      <c r="L921" s="22" t="str">
        <f t="shared" si="328"/>
        <v>-</v>
      </c>
      <c r="M921" s="31">
        <v>0</v>
      </c>
      <c r="N921" s="31"/>
      <c r="O921" s="22" t="str">
        <f t="shared" si="348"/>
        <v>-</v>
      </c>
      <c r="P921" s="31"/>
      <c r="Q921" s="31"/>
      <c r="R921" s="22" t="str">
        <f t="shared" si="349"/>
        <v>-</v>
      </c>
      <c r="S921" s="31">
        <v>0</v>
      </c>
      <c r="T921" s="30">
        <v>4000</v>
      </c>
      <c r="U921" s="23" t="str">
        <f t="shared" si="350"/>
        <v>-</v>
      </c>
      <c r="V921" s="30">
        <v>0</v>
      </c>
      <c r="W921" s="24" t="s">
        <v>1226</v>
      </c>
      <c r="X921" s="30">
        <v>0</v>
      </c>
      <c r="Y921" s="24" t="s">
        <v>1226</v>
      </c>
      <c r="Z921" s="30">
        <v>0</v>
      </c>
      <c r="AA921" s="24" t="str">
        <f t="shared" si="351"/>
        <v>-</v>
      </c>
      <c r="AB921" s="64">
        <f>Z921*$AB$3*$AB$4</f>
        <v>0</v>
      </c>
      <c r="AC921" s="23" t="str">
        <f t="shared" si="352"/>
        <v>-</v>
      </c>
    </row>
    <row r="922" spans="1:29">
      <c r="A922" s="25"/>
      <c r="B922" s="25"/>
      <c r="C922" s="25"/>
      <c r="D922" s="25"/>
      <c r="E922" s="26" t="s">
        <v>394</v>
      </c>
      <c r="F922" s="28"/>
      <c r="G922" s="32" t="s">
        <v>355</v>
      </c>
      <c r="H922" s="20">
        <f t="shared" ref="H922:AB922" si="353">H923</f>
        <v>0</v>
      </c>
      <c r="I922" s="20">
        <f t="shared" si="353"/>
        <v>0</v>
      </c>
      <c r="J922" s="20">
        <f t="shared" si="353"/>
        <v>0</v>
      </c>
      <c r="K922" s="20">
        <f t="shared" si="353"/>
        <v>0</v>
      </c>
      <c r="L922" s="22" t="str">
        <f t="shared" si="328"/>
        <v>-</v>
      </c>
      <c r="M922" s="20">
        <f t="shared" si="353"/>
        <v>0</v>
      </c>
      <c r="N922" s="20">
        <f t="shared" si="353"/>
        <v>470</v>
      </c>
      <c r="O922" s="22" t="str">
        <f t="shared" si="348"/>
        <v>-</v>
      </c>
      <c r="P922" s="20">
        <f t="shared" si="353"/>
        <v>0</v>
      </c>
      <c r="Q922" s="20">
        <f t="shared" si="353"/>
        <v>13799</v>
      </c>
      <c r="R922" s="22">
        <f t="shared" si="349"/>
        <v>2835.9574468085107</v>
      </c>
      <c r="S922" s="20">
        <f t="shared" si="353"/>
        <v>0</v>
      </c>
      <c r="T922" s="20">
        <f t="shared" si="353"/>
        <v>2429</v>
      </c>
      <c r="U922" s="23">
        <f t="shared" si="350"/>
        <v>-100</v>
      </c>
      <c r="V922" s="79">
        <v>0</v>
      </c>
      <c r="W922" s="80" t="s">
        <v>1226</v>
      </c>
      <c r="X922" s="79">
        <v>0</v>
      </c>
      <c r="Y922" s="80" t="s">
        <v>1226</v>
      </c>
      <c r="Z922" s="79">
        <v>0</v>
      </c>
      <c r="AA922" s="24" t="str">
        <f t="shared" si="351"/>
        <v>-</v>
      </c>
      <c r="AB922" s="63">
        <f t="shared" si="353"/>
        <v>0</v>
      </c>
      <c r="AC922" s="23" t="str">
        <f t="shared" si="352"/>
        <v>-</v>
      </c>
    </row>
    <row r="923" spans="1:29">
      <c r="A923" s="25"/>
      <c r="B923" s="25"/>
      <c r="C923" s="25"/>
      <c r="D923" s="25"/>
      <c r="E923" s="25"/>
      <c r="F923" s="28" t="s">
        <v>1010</v>
      </c>
      <c r="G923" s="29">
        <v>100</v>
      </c>
      <c r="H923" s="31"/>
      <c r="I923" s="31"/>
      <c r="J923" s="31"/>
      <c r="K923" s="31"/>
      <c r="L923" s="22" t="str">
        <f t="shared" si="328"/>
        <v>-</v>
      </c>
      <c r="M923" s="31">
        <v>0</v>
      </c>
      <c r="N923" s="31">
        <v>470</v>
      </c>
      <c r="O923" s="22" t="str">
        <f t="shared" si="348"/>
        <v>-</v>
      </c>
      <c r="P923" s="31">
        <v>0</v>
      </c>
      <c r="Q923" s="30">
        <v>13799</v>
      </c>
      <c r="R923" s="22">
        <f t="shared" si="349"/>
        <v>2835.9574468085107</v>
      </c>
      <c r="S923" s="31">
        <v>0</v>
      </c>
      <c r="T923" s="30">
        <v>2429</v>
      </c>
      <c r="U923" s="23">
        <f t="shared" si="350"/>
        <v>-100</v>
      </c>
      <c r="V923" s="30">
        <v>0</v>
      </c>
      <c r="W923" s="24" t="s">
        <v>1226</v>
      </c>
      <c r="X923" s="30">
        <v>0</v>
      </c>
      <c r="Y923" s="24" t="s">
        <v>1226</v>
      </c>
      <c r="Z923" s="30">
        <v>0</v>
      </c>
      <c r="AA923" s="24" t="str">
        <f t="shared" si="351"/>
        <v>-</v>
      </c>
      <c r="AB923" s="64">
        <f>Z923*$AB$3*$AB$4</f>
        <v>0</v>
      </c>
      <c r="AC923" s="23" t="str">
        <f t="shared" si="352"/>
        <v>-</v>
      </c>
    </row>
    <row r="924" spans="1:29">
      <c r="A924" s="25"/>
      <c r="B924" s="25"/>
      <c r="C924" s="25"/>
      <c r="D924" s="25"/>
      <c r="E924" s="26" t="s">
        <v>395</v>
      </c>
      <c r="F924" s="28"/>
      <c r="G924" s="32" t="s">
        <v>355</v>
      </c>
      <c r="H924" s="20">
        <f t="shared" ref="H924:AB924" si="354">H925</f>
        <v>0</v>
      </c>
      <c r="I924" s="20">
        <f t="shared" si="354"/>
        <v>0</v>
      </c>
      <c r="J924" s="20">
        <f t="shared" si="354"/>
        <v>0</v>
      </c>
      <c r="K924" s="20">
        <f t="shared" si="354"/>
        <v>0</v>
      </c>
      <c r="L924" s="22" t="str">
        <f t="shared" si="328"/>
        <v>-</v>
      </c>
      <c r="M924" s="20">
        <f t="shared" si="354"/>
        <v>0</v>
      </c>
      <c r="N924" s="20">
        <f t="shared" si="354"/>
        <v>6318</v>
      </c>
      <c r="O924" s="22" t="str">
        <f t="shared" si="348"/>
        <v>-</v>
      </c>
      <c r="P924" s="20">
        <f t="shared" si="354"/>
        <v>0</v>
      </c>
      <c r="Q924" s="20">
        <f t="shared" si="354"/>
        <v>55100</v>
      </c>
      <c r="R924" s="22">
        <f t="shared" si="349"/>
        <v>772.11142766698322</v>
      </c>
      <c r="S924" s="20">
        <f t="shared" si="354"/>
        <v>95126</v>
      </c>
      <c r="T924" s="20">
        <f t="shared" si="354"/>
        <v>4000</v>
      </c>
      <c r="U924" s="23">
        <f t="shared" si="350"/>
        <v>72.642468239564408</v>
      </c>
      <c r="V924" s="79">
        <v>31738</v>
      </c>
      <c r="W924" s="80">
        <v>-66.635830372348252</v>
      </c>
      <c r="X924" s="79">
        <v>34834.064751359998</v>
      </c>
      <c r="Y924" s="80">
        <v>9.7550719999999842</v>
      </c>
      <c r="Z924" s="79">
        <v>38155.909092475958</v>
      </c>
      <c r="AA924" s="24">
        <f t="shared" si="351"/>
        <v>9.5361950000000206</v>
      </c>
      <c r="AB924" s="63">
        <f t="shared" si="354"/>
        <v>41718.678948076806</v>
      </c>
      <c r="AC924" s="23">
        <f t="shared" si="352"/>
        <v>9.3373999999999882</v>
      </c>
    </row>
    <row r="925" spans="1:29">
      <c r="A925" s="25"/>
      <c r="B925" s="25"/>
      <c r="C925" s="25"/>
      <c r="D925" s="25"/>
      <c r="E925" s="25"/>
      <c r="F925" s="28" t="s">
        <v>1011</v>
      </c>
      <c r="G925" s="29">
        <v>220</v>
      </c>
      <c r="H925" s="31"/>
      <c r="I925" s="31"/>
      <c r="J925" s="31"/>
      <c r="K925" s="31"/>
      <c r="L925" s="22" t="str">
        <f t="shared" si="328"/>
        <v>-</v>
      </c>
      <c r="M925" s="31">
        <v>0</v>
      </c>
      <c r="N925" s="30">
        <v>6318</v>
      </c>
      <c r="O925" s="22" t="str">
        <f t="shared" si="348"/>
        <v>-</v>
      </c>
      <c r="P925" s="31">
        <v>0</v>
      </c>
      <c r="Q925" s="30">
        <v>55100</v>
      </c>
      <c r="R925" s="22">
        <f t="shared" si="349"/>
        <v>772.11142766698322</v>
      </c>
      <c r="S925" s="30">
        <v>95126</v>
      </c>
      <c r="T925" s="30">
        <v>4000</v>
      </c>
      <c r="U925" s="23">
        <f t="shared" si="350"/>
        <v>72.642468239564408</v>
      </c>
      <c r="V925" s="94">
        <v>31738</v>
      </c>
      <c r="W925" s="24">
        <v>-66.635830372348252</v>
      </c>
      <c r="X925" s="30">
        <v>34834.064751359998</v>
      </c>
      <c r="Y925" s="24">
        <v>9.7550719999999842</v>
      </c>
      <c r="Z925" s="30">
        <v>38155.909092475958</v>
      </c>
      <c r="AA925" s="24">
        <f t="shared" si="351"/>
        <v>9.5361950000000206</v>
      </c>
      <c r="AB925" s="64">
        <f>Z925*$AB$3*$AB$4</f>
        <v>41718.678948076806</v>
      </c>
      <c r="AC925" s="23">
        <f t="shared" si="352"/>
        <v>9.3373999999999882</v>
      </c>
    </row>
    <row r="926" spans="1:29">
      <c r="A926" s="25"/>
      <c r="B926" s="25"/>
      <c r="C926" s="25"/>
      <c r="D926" s="25"/>
      <c r="E926" s="26" t="s">
        <v>396</v>
      </c>
      <c r="F926" s="28"/>
      <c r="G926" s="32" t="s">
        <v>355</v>
      </c>
      <c r="H926" s="20">
        <f t="shared" ref="H926:AB926" si="355">H927</f>
        <v>0</v>
      </c>
      <c r="I926" s="20">
        <f t="shared" si="355"/>
        <v>0</v>
      </c>
      <c r="J926" s="20">
        <f t="shared" si="355"/>
        <v>0</v>
      </c>
      <c r="K926" s="20">
        <f t="shared" si="355"/>
        <v>0</v>
      </c>
      <c r="L926" s="22" t="str">
        <f t="shared" si="328"/>
        <v>-</v>
      </c>
      <c r="M926" s="20">
        <f t="shared" si="355"/>
        <v>0</v>
      </c>
      <c r="N926" s="20">
        <f t="shared" si="355"/>
        <v>210</v>
      </c>
      <c r="O926" s="22" t="str">
        <f t="shared" si="348"/>
        <v>-</v>
      </c>
      <c r="P926" s="20">
        <f t="shared" si="355"/>
        <v>0</v>
      </c>
      <c r="Q926" s="20">
        <f t="shared" si="355"/>
        <v>42317</v>
      </c>
      <c r="R926" s="22">
        <f t="shared" si="349"/>
        <v>20050.952380952382</v>
      </c>
      <c r="S926" s="20">
        <f t="shared" si="355"/>
        <v>0</v>
      </c>
      <c r="T926" s="20">
        <f t="shared" si="355"/>
        <v>2800</v>
      </c>
      <c r="U926" s="23">
        <f t="shared" si="350"/>
        <v>-100</v>
      </c>
      <c r="V926" s="79">
        <v>0</v>
      </c>
      <c r="W926" s="80" t="s">
        <v>1226</v>
      </c>
      <c r="X926" s="79">
        <v>0</v>
      </c>
      <c r="Y926" s="80" t="s">
        <v>1226</v>
      </c>
      <c r="Z926" s="79">
        <v>0</v>
      </c>
      <c r="AA926" s="24" t="str">
        <f t="shared" si="351"/>
        <v>-</v>
      </c>
      <c r="AB926" s="63">
        <f t="shared" si="355"/>
        <v>0</v>
      </c>
      <c r="AC926" s="23" t="str">
        <f t="shared" si="352"/>
        <v>-</v>
      </c>
    </row>
    <row r="927" spans="1:29">
      <c r="A927" s="25"/>
      <c r="B927" s="25"/>
      <c r="C927" s="25"/>
      <c r="D927" s="25"/>
      <c r="E927" s="25"/>
      <c r="F927" s="28" t="s">
        <v>1012</v>
      </c>
      <c r="G927" s="29">
        <v>100</v>
      </c>
      <c r="H927" s="31"/>
      <c r="I927" s="31"/>
      <c r="J927" s="31"/>
      <c r="K927" s="31"/>
      <c r="L927" s="22" t="str">
        <f t="shared" si="328"/>
        <v>-</v>
      </c>
      <c r="M927" s="31">
        <v>0</v>
      </c>
      <c r="N927" s="31">
        <v>210</v>
      </c>
      <c r="O927" s="22" t="str">
        <f t="shared" si="348"/>
        <v>-</v>
      </c>
      <c r="P927" s="31">
        <v>0</v>
      </c>
      <c r="Q927" s="30">
        <v>42317</v>
      </c>
      <c r="R927" s="22">
        <f t="shared" si="349"/>
        <v>20050.952380952382</v>
      </c>
      <c r="S927" s="31">
        <v>0</v>
      </c>
      <c r="T927" s="30">
        <v>2800</v>
      </c>
      <c r="U927" s="23">
        <f t="shared" si="350"/>
        <v>-100</v>
      </c>
      <c r="V927" s="30">
        <v>0</v>
      </c>
      <c r="W927" s="24" t="s">
        <v>1226</v>
      </c>
      <c r="X927" s="30">
        <v>0</v>
      </c>
      <c r="Y927" s="24" t="s">
        <v>1226</v>
      </c>
      <c r="Z927" s="30">
        <v>0</v>
      </c>
      <c r="AA927" s="24" t="str">
        <f t="shared" si="351"/>
        <v>-</v>
      </c>
      <c r="AB927" s="64">
        <f>Z927*$AB$3*$AB$4</f>
        <v>0</v>
      </c>
      <c r="AC927" s="23" t="str">
        <f t="shared" si="352"/>
        <v>-</v>
      </c>
    </row>
    <row r="928" spans="1:29">
      <c r="A928" s="25"/>
      <c r="B928" s="25"/>
      <c r="C928" s="25"/>
      <c r="D928" s="25"/>
      <c r="E928" s="26" t="s">
        <v>453</v>
      </c>
      <c r="F928" s="28"/>
      <c r="G928" s="32" t="s">
        <v>355</v>
      </c>
      <c r="H928" s="20">
        <f t="shared" ref="H928:AB928" si="356">H929+H930</f>
        <v>0</v>
      </c>
      <c r="I928" s="20">
        <f t="shared" si="356"/>
        <v>0</v>
      </c>
      <c r="J928" s="20">
        <f t="shared" si="356"/>
        <v>0</v>
      </c>
      <c r="K928" s="20">
        <f t="shared" si="356"/>
        <v>0</v>
      </c>
      <c r="L928" s="22" t="str">
        <f t="shared" si="328"/>
        <v>-</v>
      </c>
      <c r="M928" s="20">
        <f t="shared" si="356"/>
        <v>0</v>
      </c>
      <c r="N928" s="20">
        <f t="shared" si="356"/>
        <v>0</v>
      </c>
      <c r="O928" s="22" t="str">
        <f t="shared" si="348"/>
        <v>-</v>
      </c>
      <c r="P928" s="20">
        <f t="shared" si="356"/>
        <v>0</v>
      </c>
      <c r="Q928" s="20">
        <f t="shared" si="356"/>
        <v>0</v>
      </c>
      <c r="R928" s="22" t="str">
        <f t="shared" si="349"/>
        <v>-</v>
      </c>
      <c r="S928" s="20">
        <f t="shared" si="356"/>
        <v>215705</v>
      </c>
      <c r="T928" s="20">
        <f t="shared" si="356"/>
        <v>4536</v>
      </c>
      <c r="U928" s="23" t="str">
        <f t="shared" si="350"/>
        <v>-</v>
      </c>
      <c r="V928" s="79">
        <v>0</v>
      </c>
      <c r="W928" s="80">
        <v>-100</v>
      </c>
      <c r="X928" s="79">
        <v>0</v>
      </c>
      <c r="Y928" s="80" t="s">
        <v>1226</v>
      </c>
      <c r="Z928" s="79">
        <v>0</v>
      </c>
      <c r="AA928" s="24" t="str">
        <f t="shared" si="351"/>
        <v>-</v>
      </c>
      <c r="AB928" s="63">
        <f t="shared" si="356"/>
        <v>0</v>
      </c>
      <c r="AC928" s="23" t="str">
        <f t="shared" si="352"/>
        <v>-</v>
      </c>
    </row>
    <row r="929" spans="1:29">
      <c r="A929" s="25"/>
      <c r="B929" s="25"/>
      <c r="C929" s="25"/>
      <c r="D929" s="25"/>
      <c r="E929" s="25"/>
      <c r="F929" s="28" t="s">
        <v>454</v>
      </c>
      <c r="G929" s="29">
        <v>100</v>
      </c>
      <c r="H929" s="31"/>
      <c r="I929" s="31"/>
      <c r="J929" s="31"/>
      <c r="K929" s="31"/>
      <c r="L929" s="22" t="str">
        <f t="shared" ref="L929:L992" si="357">IFERROR(K929/I929*100-100,"-")</f>
        <v>-</v>
      </c>
      <c r="M929" s="31"/>
      <c r="N929" s="31"/>
      <c r="O929" s="22" t="str">
        <f t="shared" si="348"/>
        <v>-</v>
      </c>
      <c r="P929" s="31"/>
      <c r="Q929" s="31"/>
      <c r="R929" s="22" t="str">
        <f t="shared" si="349"/>
        <v>-</v>
      </c>
      <c r="S929" s="31">
        <v>0</v>
      </c>
      <c r="T929" s="30">
        <v>4536</v>
      </c>
      <c r="U929" s="23" t="str">
        <f t="shared" si="350"/>
        <v>-</v>
      </c>
      <c r="V929" s="30">
        <v>0</v>
      </c>
      <c r="W929" s="24" t="s">
        <v>1226</v>
      </c>
      <c r="X929" s="30">
        <v>0</v>
      </c>
      <c r="Y929" s="24" t="s">
        <v>1226</v>
      </c>
      <c r="Z929" s="30">
        <v>0</v>
      </c>
      <c r="AA929" s="24" t="str">
        <f t="shared" si="351"/>
        <v>-</v>
      </c>
      <c r="AB929" s="64">
        <f>Z929*$AB$3*$AB$4</f>
        <v>0</v>
      </c>
      <c r="AC929" s="23" t="str">
        <f t="shared" si="352"/>
        <v>-</v>
      </c>
    </row>
    <row r="930" spans="1:29">
      <c r="A930" s="25"/>
      <c r="B930" s="25"/>
      <c r="C930" s="25"/>
      <c r="D930" s="25"/>
      <c r="E930" s="25"/>
      <c r="F930" s="28" t="s">
        <v>454</v>
      </c>
      <c r="G930" s="29">
        <v>220</v>
      </c>
      <c r="H930" s="31"/>
      <c r="I930" s="31"/>
      <c r="J930" s="31"/>
      <c r="K930" s="31"/>
      <c r="L930" s="22" t="str">
        <f t="shared" si="357"/>
        <v>-</v>
      </c>
      <c r="M930" s="31"/>
      <c r="N930" s="31"/>
      <c r="O930" s="22" t="str">
        <f t="shared" si="348"/>
        <v>-</v>
      </c>
      <c r="P930" s="31"/>
      <c r="Q930" s="31"/>
      <c r="R930" s="22" t="str">
        <f t="shared" si="349"/>
        <v>-</v>
      </c>
      <c r="S930" s="30">
        <v>215705</v>
      </c>
      <c r="T930" s="31">
        <v>0</v>
      </c>
      <c r="U930" s="23" t="str">
        <f t="shared" si="350"/>
        <v>-</v>
      </c>
      <c r="V930" s="94">
        <v>0</v>
      </c>
      <c r="W930" s="24">
        <v>-100</v>
      </c>
      <c r="X930" s="30">
        <v>0</v>
      </c>
      <c r="Y930" s="24" t="s">
        <v>1226</v>
      </c>
      <c r="Z930" s="30">
        <v>0</v>
      </c>
      <c r="AA930" s="24" t="str">
        <f t="shared" si="351"/>
        <v>-</v>
      </c>
      <c r="AB930" s="64">
        <f>Z930*$AB$3*$AB$4</f>
        <v>0</v>
      </c>
      <c r="AC930" s="23" t="str">
        <f t="shared" si="352"/>
        <v>-</v>
      </c>
    </row>
    <row r="931" spans="1:29">
      <c r="A931" s="25"/>
      <c r="B931" s="25"/>
      <c r="C931" s="25"/>
      <c r="D931" s="25"/>
      <c r="E931" s="26" t="s">
        <v>1013</v>
      </c>
      <c r="F931" s="28"/>
      <c r="G931" s="32" t="s">
        <v>355</v>
      </c>
      <c r="H931" s="20">
        <f t="shared" ref="H931:AB931" si="358">H932</f>
        <v>0</v>
      </c>
      <c r="I931" s="20">
        <f t="shared" si="358"/>
        <v>0</v>
      </c>
      <c r="J931" s="20">
        <f t="shared" si="358"/>
        <v>0</v>
      </c>
      <c r="K931" s="20">
        <f t="shared" si="358"/>
        <v>0</v>
      </c>
      <c r="L931" s="22" t="str">
        <f t="shared" si="357"/>
        <v>-</v>
      </c>
      <c r="M931" s="20">
        <f t="shared" si="358"/>
        <v>0</v>
      </c>
      <c r="N931" s="20">
        <f t="shared" si="358"/>
        <v>0</v>
      </c>
      <c r="O931" s="22" t="str">
        <f t="shared" si="348"/>
        <v>-</v>
      </c>
      <c r="P931" s="20">
        <f t="shared" si="358"/>
        <v>0</v>
      </c>
      <c r="Q931" s="20">
        <f t="shared" si="358"/>
        <v>1950</v>
      </c>
      <c r="R931" s="22" t="str">
        <f t="shared" si="349"/>
        <v>-</v>
      </c>
      <c r="S931" s="20">
        <f t="shared" si="358"/>
        <v>0</v>
      </c>
      <c r="T931" s="20">
        <f t="shared" si="358"/>
        <v>990</v>
      </c>
      <c r="U931" s="23">
        <f t="shared" si="350"/>
        <v>-100</v>
      </c>
      <c r="V931" s="79">
        <v>0</v>
      </c>
      <c r="W931" s="80" t="s">
        <v>1226</v>
      </c>
      <c r="X931" s="79">
        <v>0</v>
      </c>
      <c r="Y931" s="80" t="s">
        <v>1226</v>
      </c>
      <c r="Z931" s="79">
        <v>0</v>
      </c>
      <c r="AA931" s="24" t="str">
        <f t="shared" si="351"/>
        <v>-</v>
      </c>
      <c r="AB931" s="63">
        <f t="shared" si="358"/>
        <v>0</v>
      </c>
      <c r="AC931" s="23" t="str">
        <f t="shared" si="352"/>
        <v>-</v>
      </c>
    </row>
    <row r="932" spans="1:29">
      <c r="A932" s="25"/>
      <c r="B932" s="25"/>
      <c r="C932" s="25"/>
      <c r="D932" s="25"/>
      <c r="E932" s="25"/>
      <c r="F932" s="28" t="s">
        <v>1014</v>
      </c>
      <c r="G932" s="29">
        <v>100</v>
      </c>
      <c r="H932" s="31"/>
      <c r="I932" s="31"/>
      <c r="J932" s="31"/>
      <c r="K932" s="31"/>
      <c r="L932" s="22" t="str">
        <f t="shared" si="357"/>
        <v>-</v>
      </c>
      <c r="M932" s="31">
        <v>0</v>
      </c>
      <c r="N932" s="31"/>
      <c r="O932" s="22" t="str">
        <f t="shared" si="348"/>
        <v>-</v>
      </c>
      <c r="P932" s="31">
        <v>0</v>
      </c>
      <c r="Q932" s="30">
        <v>1950</v>
      </c>
      <c r="R932" s="22" t="str">
        <f t="shared" si="349"/>
        <v>-</v>
      </c>
      <c r="S932" s="31">
        <v>0</v>
      </c>
      <c r="T932" s="31">
        <v>990</v>
      </c>
      <c r="U932" s="23">
        <f t="shared" si="350"/>
        <v>-100</v>
      </c>
      <c r="V932" s="30">
        <v>0</v>
      </c>
      <c r="W932" s="24" t="s">
        <v>1226</v>
      </c>
      <c r="X932" s="30">
        <v>0</v>
      </c>
      <c r="Y932" s="24" t="s">
        <v>1226</v>
      </c>
      <c r="Z932" s="30">
        <v>0</v>
      </c>
      <c r="AA932" s="24" t="str">
        <f t="shared" si="351"/>
        <v>-</v>
      </c>
      <c r="AB932" s="64">
        <f>Z932*$AB$3*$AB$4</f>
        <v>0</v>
      </c>
      <c r="AC932" s="23" t="str">
        <f t="shared" si="352"/>
        <v>-</v>
      </c>
    </row>
    <row r="933" spans="1:29">
      <c r="A933" s="25"/>
      <c r="B933" s="25"/>
      <c r="C933" s="25"/>
      <c r="D933" s="25"/>
      <c r="E933" s="26" t="s">
        <v>125</v>
      </c>
      <c r="F933" s="28"/>
      <c r="G933" s="32" t="s">
        <v>355</v>
      </c>
      <c r="H933" s="20">
        <f t="shared" ref="H933:AB933" si="359">SUM(H934:H936)</f>
        <v>52100</v>
      </c>
      <c r="I933" s="20">
        <f t="shared" si="359"/>
        <v>1394168</v>
      </c>
      <c r="J933" s="20">
        <f t="shared" si="359"/>
        <v>111043</v>
      </c>
      <c r="K933" s="20">
        <f t="shared" si="359"/>
        <v>801742</v>
      </c>
      <c r="L933" s="22">
        <f t="shared" si="357"/>
        <v>-42.493157209174214</v>
      </c>
      <c r="M933" s="20">
        <f t="shared" si="359"/>
        <v>78340</v>
      </c>
      <c r="N933" s="20">
        <f t="shared" si="359"/>
        <v>1001319</v>
      </c>
      <c r="O933" s="22">
        <f t="shared" si="348"/>
        <v>24.89292066525141</v>
      </c>
      <c r="P933" s="20">
        <f t="shared" si="359"/>
        <v>74608</v>
      </c>
      <c r="Q933" s="20">
        <f t="shared" si="359"/>
        <v>417155</v>
      </c>
      <c r="R933" s="22">
        <f t="shared" si="349"/>
        <v>-58.339450265100332</v>
      </c>
      <c r="S933" s="20">
        <f t="shared" si="359"/>
        <v>91808</v>
      </c>
      <c r="T933" s="20">
        <f t="shared" si="359"/>
        <v>315218</v>
      </c>
      <c r="U933" s="23">
        <f t="shared" si="350"/>
        <v>-77.991873524229604</v>
      </c>
      <c r="V933" s="79">
        <v>82952</v>
      </c>
      <c r="W933" s="80">
        <v>-9.646218194492846</v>
      </c>
      <c r="X933" s="79">
        <v>91044.027325439994</v>
      </c>
      <c r="Y933" s="80">
        <v>9.7550719999999842</v>
      </c>
      <c r="Z933" s="79">
        <v>99726.16330704726</v>
      </c>
      <c r="AA933" s="24">
        <f t="shared" si="351"/>
        <v>9.5361950000000206</v>
      </c>
      <c r="AB933" s="63">
        <f t="shared" si="359"/>
        <v>109037.99407967948</v>
      </c>
      <c r="AC933" s="23">
        <f t="shared" si="352"/>
        <v>9.3373999999999882</v>
      </c>
    </row>
    <row r="934" spans="1:29">
      <c r="A934" s="25"/>
      <c r="B934" s="25"/>
      <c r="C934" s="25"/>
      <c r="D934" s="25"/>
      <c r="E934" s="25"/>
      <c r="F934" s="28" t="s">
        <v>1015</v>
      </c>
      <c r="G934" s="29">
        <v>100</v>
      </c>
      <c r="H934" s="31"/>
      <c r="I934" s="31"/>
      <c r="J934" s="31">
        <v>0</v>
      </c>
      <c r="K934" s="30">
        <v>670067</v>
      </c>
      <c r="L934" s="22" t="str">
        <f t="shared" si="357"/>
        <v>-</v>
      </c>
      <c r="M934" s="31">
        <v>0</v>
      </c>
      <c r="N934" s="30">
        <v>927196</v>
      </c>
      <c r="O934" s="22">
        <f t="shared" si="348"/>
        <v>38.373625324034776</v>
      </c>
      <c r="P934" s="31">
        <v>0</v>
      </c>
      <c r="Q934" s="30">
        <v>366649</v>
      </c>
      <c r="R934" s="22">
        <f t="shared" si="349"/>
        <v>-60.456149508841712</v>
      </c>
      <c r="S934" s="31">
        <v>0</v>
      </c>
      <c r="T934" s="30">
        <v>315218</v>
      </c>
      <c r="U934" s="23">
        <f t="shared" si="350"/>
        <v>-100</v>
      </c>
      <c r="V934" s="30">
        <v>0</v>
      </c>
      <c r="W934" s="80" t="s">
        <v>1226</v>
      </c>
      <c r="X934" s="81">
        <v>0</v>
      </c>
      <c r="Y934" s="80" t="s">
        <v>1226</v>
      </c>
      <c r="Z934" s="81">
        <v>0</v>
      </c>
      <c r="AA934" s="24" t="str">
        <f t="shared" si="351"/>
        <v>-</v>
      </c>
      <c r="AB934" s="67">
        <f>Z934*$AB$3*$AB$4</f>
        <v>0</v>
      </c>
      <c r="AC934" s="23" t="str">
        <f t="shared" si="352"/>
        <v>-</v>
      </c>
    </row>
    <row r="935" spans="1:29">
      <c r="A935" s="25"/>
      <c r="B935" s="25"/>
      <c r="C935" s="25"/>
      <c r="D935" s="25"/>
      <c r="E935" s="25"/>
      <c r="F935" s="28" t="s">
        <v>1015</v>
      </c>
      <c r="G935" s="29">
        <v>120</v>
      </c>
      <c r="H935" s="30">
        <v>2500</v>
      </c>
      <c r="I935" s="30">
        <v>1229057</v>
      </c>
      <c r="J935" s="31">
        <v>0</v>
      </c>
      <c r="K935" s="30">
        <v>128842</v>
      </c>
      <c r="L935" s="22">
        <f t="shared" si="357"/>
        <v>-89.517003686566198</v>
      </c>
      <c r="M935" s="30">
        <v>24962</v>
      </c>
      <c r="N935" s="31">
        <v>0</v>
      </c>
      <c r="O935" s="22">
        <f t="shared" si="348"/>
        <v>-100</v>
      </c>
      <c r="P935" s="30">
        <v>24000</v>
      </c>
      <c r="Q935" s="30">
        <v>44362</v>
      </c>
      <c r="R935" s="22" t="str">
        <f t="shared" si="349"/>
        <v>-</v>
      </c>
      <c r="S935" s="31"/>
      <c r="T935" s="31"/>
      <c r="U935" s="23">
        <f t="shared" si="350"/>
        <v>-100</v>
      </c>
      <c r="V935" s="30">
        <v>0</v>
      </c>
      <c r="W935" s="24" t="s">
        <v>1226</v>
      </c>
      <c r="X935" s="30">
        <v>0</v>
      </c>
      <c r="Y935" s="24" t="s">
        <v>1226</v>
      </c>
      <c r="Z935" s="30">
        <v>0</v>
      </c>
      <c r="AA935" s="24" t="str">
        <f t="shared" si="351"/>
        <v>-</v>
      </c>
      <c r="AB935" s="64">
        <f>Z935*$AB$3*$AB$4</f>
        <v>0</v>
      </c>
      <c r="AC935" s="23" t="str">
        <f t="shared" si="352"/>
        <v>-</v>
      </c>
    </row>
    <row r="936" spans="1:29">
      <c r="A936" s="25"/>
      <c r="B936" s="25"/>
      <c r="C936" s="25"/>
      <c r="D936" s="25"/>
      <c r="E936" s="25"/>
      <c r="F936" s="28" t="s">
        <v>1015</v>
      </c>
      <c r="G936" s="29">
        <v>220</v>
      </c>
      <c r="H936" s="30">
        <v>49600</v>
      </c>
      <c r="I936" s="30">
        <v>165111</v>
      </c>
      <c r="J936" s="30">
        <v>111043</v>
      </c>
      <c r="K936" s="30">
        <v>2833</v>
      </c>
      <c r="L936" s="22">
        <f t="shared" si="357"/>
        <v>-98.284184578859069</v>
      </c>
      <c r="M936" s="30">
        <v>53378</v>
      </c>
      <c r="N936" s="30">
        <v>74123</v>
      </c>
      <c r="O936" s="22">
        <f t="shared" si="348"/>
        <v>2516.4136957289093</v>
      </c>
      <c r="P936" s="30">
        <v>50608</v>
      </c>
      <c r="Q936" s="30">
        <v>6144</v>
      </c>
      <c r="R936" s="22">
        <f t="shared" si="349"/>
        <v>-91.711074835071429</v>
      </c>
      <c r="S936" s="30">
        <v>91808</v>
      </c>
      <c r="T936" s="31">
        <v>0</v>
      </c>
      <c r="U936" s="23">
        <f t="shared" si="350"/>
        <v>1394.2708333333335</v>
      </c>
      <c r="V936" s="94">
        <v>82952</v>
      </c>
      <c r="W936" s="24">
        <v>-9.646218194492846</v>
      </c>
      <c r="X936" s="30">
        <v>91044.027325439994</v>
      </c>
      <c r="Y936" s="24">
        <v>9.7550719999999842</v>
      </c>
      <c r="Z936" s="30">
        <v>99726.16330704726</v>
      </c>
      <c r="AA936" s="24">
        <f t="shared" si="351"/>
        <v>9.5361950000000206</v>
      </c>
      <c r="AB936" s="64">
        <f>Z936*$AB$3*$AB$4</f>
        <v>109037.99407967948</v>
      </c>
      <c r="AC936" s="23">
        <f t="shared" si="352"/>
        <v>9.3373999999999882</v>
      </c>
    </row>
    <row r="937" spans="1:29">
      <c r="A937" s="25"/>
      <c r="B937" s="25"/>
      <c r="C937" s="26" t="s">
        <v>48</v>
      </c>
      <c r="D937" s="26"/>
      <c r="E937" s="26"/>
      <c r="F937" s="28"/>
      <c r="G937" s="32" t="s">
        <v>355</v>
      </c>
      <c r="H937" s="20">
        <f t="shared" ref="H937:AB937" si="360">H938+H946</f>
        <v>96757757</v>
      </c>
      <c r="I937" s="20">
        <f t="shared" si="360"/>
        <v>102049000</v>
      </c>
      <c r="J937" s="20">
        <f t="shared" si="360"/>
        <v>142957738</v>
      </c>
      <c r="K937" s="20">
        <f t="shared" si="360"/>
        <v>229432040</v>
      </c>
      <c r="L937" s="22">
        <f t="shared" si="357"/>
        <v>124.82536820546989</v>
      </c>
      <c r="M937" s="20">
        <f t="shared" si="360"/>
        <v>179986877</v>
      </c>
      <c r="N937" s="20">
        <f t="shared" si="360"/>
        <v>206815446</v>
      </c>
      <c r="O937" s="22">
        <f t="shared" si="348"/>
        <v>-9.8576441198012219</v>
      </c>
      <c r="P937" s="20">
        <f t="shared" si="360"/>
        <v>140239694</v>
      </c>
      <c r="Q937" s="20">
        <f t="shared" si="360"/>
        <v>157558536</v>
      </c>
      <c r="R937" s="22">
        <f t="shared" si="349"/>
        <v>-23.816842964427337</v>
      </c>
      <c r="S937" s="20">
        <f t="shared" si="360"/>
        <v>168856322</v>
      </c>
      <c r="T937" s="20">
        <f t="shared" si="360"/>
        <v>49205781</v>
      </c>
      <c r="U937" s="23">
        <f t="shared" si="350"/>
        <v>7.1705324807029172</v>
      </c>
      <c r="V937" s="79">
        <v>186219226.15176383</v>
      </c>
      <c r="W937" s="80">
        <v>10.282649738020382</v>
      </c>
      <c r="X937" s="79">
        <v>204385045.74071118</v>
      </c>
      <c r="Y937" s="80">
        <v>9.7550719999999842</v>
      </c>
      <c r="Z937" s="79">
        <v>223875602.25338462</v>
      </c>
      <c r="AA937" s="24">
        <f t="shared" si="351"/>
        <v>9.5361950000000064</v>
      </c>
      <c r="AB937" s="63">
        <f t="shared" si="360"/>
        <v>244779762.73819214</v>
      </c>
      <c r="AC937" s="23">
        <f t="shared" si="352"/>
        <v>9.3373999999999882</v>
      </c>
    </row>
    <row r="938" spans="1:29">
      <c r="A938" s="25"/>
      <c r="B938" s="25"/>
      <c r="C938" s="25"/>
      <c r="D938" s="26" t="s">
        <v>397</v>
      </c>
      <c r="E938" s="26"/>
      <c r="F938" s="28"/>
      <c r="G938" s="32" t="s">
        <v>355</v>
      </c>
      <c r="H938" s="20">
        <f t="shared" ref="H938:AB938" si="361">H939+H942</f>
        <v>68000</v>
      </c>
      <c r="I938" s="20">
        <f t="shared" si="361"/>
        <v>542540</v>
      </c>
      <c r="J938" s="20">
        <f t="shared" si="361"/>
        <v>106000</v>
      </c>
      <c r="K938" s="20">
        <f t="shared" si="361"/>
        <v>444504</v>
      </c>
      <c r="L938" s="22">
        <f t="shared" si="357"/>
        <v>-18.069819736793605</v>
      </c>
      <c r="M938" s="20">
        <f t="shared" si="361"/>
        <v>75434</v>
      </c>
      <c r="N938" s="20">
        <f t="shared" si="361"/>
        <v>227060</v>
      </c>
      <c r="O938" s="22">
        <f t="shared" si="348"/>
        <v>-48.918344941777804</v>
      </c>
      <c r="P938" s="20">
        <f t="shared" si="361"/>
        <v>17000</v>
      </c>
      <c r="Q938" s="20">
        <f t="shared" si="361"/>
        <v>356668</v>
      </c>
      <c r="R938" s="22">
        <f t="shared" si="349"/>
        <v>57.080947767110018</v>
      </c>
      <c r="S938" s="20">
        <f t="shared" si="361"/>
        <v>45000</v>
      </c>
      <c r="T938" s="20">
        <f t="shared" si="361"/>
        <v>230611</v>
      </c>
      <c r="U938" s="23">
        <f t="shared" si="350"/>
        <v>-87.383224735608465</v>
      </c>
      <c r="V938" s="79">
        <v>20000</v>
      </c>
      <c r="W938" s="80">
        <v>-55.555555555555557</v>
      </c>
      <c r="X938" s="79">
        <v>21951.0144</v>
      </c>
      <c r="Y938" s="80">
        <v>9.7550720000000126</v>
      </c>
      <c r="Z938" s="79">
        <v>24044.30593766208</v>
      </c>
      <c r="AA938" s="24">
        <f t="shared" si="351"/>
        <v>9.5361950000000064</v>
      </c>
      <c r="AB938" s="63">
        <f t="shared" si="361"/>
        <v>26289.418960285337</v>
      </c>
      <c r="AC938" s="23">
        <f t="shared" si="352"/>
        <v>9.3373999999999882</v>
      </c>
    </row>
    <row r="939" spans="1:29">
      <c r="A939" s="25"/>
      <c r="B939" s="25"/>
      <c r="C939" s="25"/>
      <c r="D939" s="25"/>
      <c r="E939" s="26" t="s">
        <v>126</v>
      </c>
      <c r="F939" s="28"/>
      <c r="G939" s="32" t="s">
        <v>355</v>
      </c>
      <c r="H939" s="20">
        <f t="shared" ref="H939:AB939" si="362">H940+H941</f>
        <v>18000</v>
      </c>
      <c r="I939" s="20">
        <f t="shared" si="362"/>
        <v>37484</v>
      </c>
      <c r="J939" s="20">
        <f t="shared" si="362"/>
        <v>5000</v>
      </c>
      <c r="K939" s="20">
        <f t="shared" si="362"/>
        <v>83861</v>
      </c>
      <c r="L939" s="22">
        <f t="shared" si="357"/>
        <v>123.72478924341053</v>
      </c>
      <c r="M939" s="20">
        <f t="shared" si="362"/>
        <v>18000</v>
      </c>
      <c r="N939" s="20">
        <f t="shared" si="362"/>
        <v>26890</v>
      </c>
      <c r="O939" s="22">
        <f t="shared" si="348"/>
        <v>-67.935035356125013</v>
      </c>
      <c r="P939" s="20">
        <f t="shared" si="362"/>
        <v>12000</v>
      </c>
      <c r="Q939" s="20">
        <f t="shared" si="362"/>
        <v>52859</v>
      </c>
      <c r="R939" s="22">
        <f t="shared" si="349"/>
        <v>96.574934920044626</v>
      </c>
      <c r="S939" s="20">
        <f t="shared" si="362"/>
        <v>5000</v>
      </c>
      <c r="T939" s="20">
        <f t="shared" si="362"/>
        <v>4349</v>
      </c>
      <c r="U939" s="23">
        <f t="shared" si="350"/>
        <v>-90.540872888249879</v>
      </c>
      <c r="V939" s="79">
        <v>1000</v>
      </c>
      <c r="W939" s="80">
        <v>-80</v>
      </c>
      <c r="X939" s="79">
        <v>1097.55072</v>
      </c>
      <c r="Y939" s="80">
        <v>9.7550719999999842</v>
      </c>
      <c r="Z939" s="79">
        <v>1202.2152968831042</v>
      </c>
      <c r="AA939" s="24">
        <f t="shared" si="351"/>
        <v>9.5361950000000206</v>
      </c>
      <c r="AB939" s="63">
        <f t="shared" si="362"/>
        <v>1314.4709480142672</v>
      </c>
      <c r="AC939" s="23">
        <f t="shared" si="352"/>
        <v>9.3374000000000024</v>
      </c>
    </row>
    <row r="940" spans="1:29">
      <c r="A940" s="25"/>
      <c r="B940" s="25"/>
      <c r="C940" s="25"/>
      <c r="D940" s="25"/>
      <c r="E940" s="25"/>
      <c r="F940" s="28" t="s">
        <v>1016</v>
      </c>
      <c r="G940" s="29">
        <v>100</v>
      </c>
      <c r="H940" s="31">
        <v>0</v>
      </c>
      <c r="I940" s="30">
        <v>31777</v>
      </c>
      <c r="J940" s="31">
        <v>0</v>
      </c>
      <c r="K940" s="30">
        <v>43063</v>
      </c>
      <c r="L940" s="22">
        <f t="shared" si="357"/>
        <v>35.516253894326098</v>
      </c>
      <c r="M940" s="31">
        <v>0</v>
      </c>
      <c r="N940" s="30">
        <v>13077</v>
      </c>
      <c r="O940" s="22">
        <f t="shared" si="348"/>
        <v>-69.632863479088769</v>
      </c>
      <c r="P940" s="31">
        <v>0</v>
      </c>
      <c r="Q940" s="30">
        <v>38311</v>
      </c>
      <c r="R940" s="22">
        <f t="shared" si="349"/>
        <v>192.96474726619255</v>
      </c>
      <c r="S940" s="31">
        <v>0</v>
      </c>
      <c r="T940" s="30">
        <v>4147</v>
      </c>
      <c r="U940" s="23">
        <f t="shared" si="350"/>
        <v>-100</v>
      </c>
      <c r="V940" s="30">
        <v>0</v>
      </c>
      <c r="W940" s="24" t="s">
        <v>1226</v>
      </c>
      <c r="X940" s="30">
        <v>0</v>
      </c>
      <c r="Y940" s="24" t="s">
        <v>1226</v>
      </c>
      <c r="Z940" s="30">
        <v>0</v>
      </c>
      <c r="AA940" s="24" t="str">
        <f t="shared" si="351"/>
        <v>-</v>
      </c>
      <c r="AB940" s="64">
        <f>Z940*$AB$3*$AB$4</f>
        <v>0</v>
      </c>
      <c r="AC940" s="23" t="str">
        <f t="shared" si="352"/>
        <v>-</v>
      </c>
    </row>
    <row r="941" spans="1:29">
      <c r="A941" s="25"/>
      <c r="B941" s="25"/>
      <c r="C941" s="25"/>
      <c r="D941" s="25"/>
      <c r="E941" s="25"/>
      <c r="F941" s="28" t="s">
        <v>1016</v>
      </c>
      <c r="G941" s="29">
        <v>220</v>
      </c>
      <c r="H941" s="30">
        <v>18000</v>
      </c>
      <c r="I941" s="30">
        <v>5707</v>
      </c>
      <c r="J941" s="30">
        <v>5000</v>
      </c>
      <c r="K941" s="30">
        <v>40798</v>
      </c>
      <c r="L941" s="22">
        <f t="shared" si="357"/>
        <v>614.87646749605744</v>
      </c>
      <c r="M941" s="30">
        <v>18000</v>
      </c>
      <c r="N941" s="30">
        <v>13813</v>
      </c>
      <c r="O941" s="22">
        <f t="shared" si="348"/>
        <v>-66.142948183734489</v>
      </c>
      <c r="P941" s="30">
        <v>12000</v>
      </c>
      <c r="Q941" s="30">
        <v>14548</v>
      </c>
      <c r="R941" s="22">
        <f t="shared" si="349"/>
        <v>5.3210743502497593</v>
      </c>
      <c r="S941" s="30">
        <v>5000</v>
      </c>
      <c r="T941" s="31">
        <v>202</v>
      </c>
      <c r="U941" s="23">
        <f t="shared" si="350"/>
        <v>-65.631014572449828</v>
      </c>
      <c r="V941" s="94">
        <v>1000</v>
      </c>
      <c r="W941" s="24">
        <v>-80</v>
      </c>
      <c r="X941" s="30">
        <v>1097.55072</v>
      </c>
      <c r="Y941" s="24">
        <v>9.7550719999999842</v>
      </c>
      <c r="Z941" s="30">
        <v>1202.2152968831042</v>
      </c>
      <c r="AA941" s="24">
        <f t="shared" si="351"/>
        <v>9.5361950000000206</v>
      </c>
      <c r="AB941" s="64">
        <f>Z941*$AB$3*$AB$4</f>
        <v>1314.4709480142672</v>
      </c>
      <c r="AC941" s="23">
        <f t="shared" si="352"/>
        <v>9.3374000000000024</v>
      </c>
    </row>
    <row r="942" spans="1:29">
      <c r="A942" s="25"/>
      <c r="B942" s="25"/>
      <c r="C942" s="25"/>
      <c r="D942" s="25"/>
      <c r="E942" s="26" t="s">
        <v>127</v>
      </c>
      <c r="F942" s="28"/>
      <c r="G942" s="32" t="s">
        <v>355</v>
      </c>
      <c r="H942" s="20">
        <f t="shared" ref="H942:AB942" si="363">SUM(H943:H945)</f>
        <v>50000</v>
      </c>
      <c r="I942" s="20">
        <f t="shared" si="363"/>
        <v>505056</v>
      </c>
      <c r="J942" s="20">
        <f t="shared" si="363"/>
        <v>101000</v>
      </c>
      <c r="K942" s="20">
        <f t="shared" si="363"/>
        <v>360643</v>
      </c>
      <c r="L942" s="22">
        <f t="shared" si="357"/>
        <v>-28.593462903123608</v>
      </c>
      <c r="M942" s="20">
        <f t="shared" si="363"/>
        <v>57434</v>
      </c>
      <c r="N942" s="20">
        <f t="shared" si="363"/>
        <v>200170</v>
      </c>
      <c r="O942" s="22">
        <f t="shared" si="348"/>
        <v>-44.496357894094714</v>
      </c>
      <c r="P942" s="20">
        <f t="shared" si="363"/>
        <v>5000</v>
      </c>
      <c r="Q942" s="20">
        <f t="shared" si="363"/>
        <v>303809</v>
      </c>
      <c r="R942" s="22">
        <f t="shared" si="349"/>
        <v>51.775490832792144</v>
      </c>
      <c r="S942" s="20">
        <f t="shared" si="363"/>
        <v>40000</v>
      </c>
      <c r="T942" s="20">
        <f t="shared" si="363"/>
        <v>226262</v>
      </c>
      <c r="U942" s="23">
        <f t="shared" si="350"/>
        <v>-86.833833099085282</v>
      </c>
      <c r="V942" s="79">
        <v>19000</v>
      </c>
      <c r="W942" s="80">
        <v>-52.5</v>
      </c>
      <c r="X942" s="79">
        <v>20853.463680000001</v>
      </c>
      <c r="Y942" s="80">
        <v>9.7550720000000126</v>
      </c>
      <c r="Z942" s="79">
        <v>22842.090640778977</v>
      </c>
      <c r="AA942" s="24">
        <f t="shared" si="351"/>
        <v>9.5361950000000064</v>
      </c>
      <c r="AB942" s="63">
        <f t="shared" si="363"/>
        <v>24974.94801227107</v>
      </c>
      <c r="AC942" s="23">
        <f t="shared" si="352"/>
        <v>9.3373999999999882</v>
      </c>
    </row>
    <row r="943" spans="1:29">
      <c r="A943" s="25"/>
      <c r="B943" s="25"/>
      <c r="C943" s="25"/>
      <c r="D943" s="25"/>
      <c r="E943" s="25"/>
      <c r="F943" s="28" t="s">
        <v>1017</v>
      </c>
      <c r="G943" s="29">
        <v>100</v>
      </c>
      <c r="H943" s="31">
        <v>0</v>
      </c>
      <c r="I943" s="30">
        <v>424115</v>
      </c>
      <c r="J943" s="31">
        <v>0</v>
      </c>
      <c r="K943" s="30">
        <v>327425</v>
      </c>
      <c r="L943" s="22">
        <f t="shared" si="357"/>
        <v>-22.798061846433157</v>
      </c>
      <c r="M943" s="31">
        <v>0</v>
      </c>
      <c r="N943" s="30">
        <v>192651</v>
      </c>
      <c r="O943" s="22">
        <f t="shared" si="348"/>
        <v>-41.161792776971829</v>
      </c>
      <c r="P943" s="31">
        <v>0</v>
      </c>
      <c r="Q943" s="30">
        <v>251348</v>
      </c>
      <c r="R943" s="22">
        <f t="shared" si="349"/>
        <v>30.468048439925042</v>
      </c>
      <c r="S943" s="31">
        <v>0</v>
      </c>
      <c r="T943" s="30">
        <v>222108</v>
      </c>
      <c r="U943" s="23">
        <f t="shared" si="350"/>
        <v>-100</v>
      </c>
      <c r="V943" s="30">
        <v>0</v>
      </c>
      <c r="W943" s="24" t="s">
        <v>1226</v>
      </c>
      <c r="X943" s="30">
        <v>0</v>
      </c>
      <c r="Y943" s="24" t="s">
        <v>1226</v>
      </c>
      <c r="Z943" s="30">
        <v>0</v>
      </c>
      <c r="AA943" s="24" t="str">
        <f t="shared" si="351"/>
        <v>-</v>
      </c>
      <c r="AB943" s="64">
        <f>Z943*$AB$3*$AB$4</f>
        <v>0</v>
      </c>
      <c r="AC943" s="23" t="str">
        <f t="shared" si="352"/>
        <v>-</v>
      </c>
    </row>
    <row r="944" spans="1:29">
      <c r="A944" s="25"/>
      <c r="B944" s="25"/>
      <c r="C944" s="25"/>
      <c r="D944" s="25"/>
      <c r="E944" s="25"/>
      <c r="F944" s="28" t="s">
        <v>1017</v>
      </c>
      <c r="G944" s="29">
        <v>120</v>
      </c>
      <c r="H944" s="30">
        <v>6000</v>
      </c>
      <c r="I944" s="31">
        <v>0</v>
      </c>
      <c r="J944" s="31"/>
      <c r="K944" s="31"/>
      <c r="L944" s="22" t="str">
        <f t="shared" si="357"/>
        <v>-</v>
      </c>
      <c r="M944" s="31">
        <v>434</v>
      </c>
      <c r="N944" s="31">
        <v>0</v>
      </c>
      <c r="O944" s="22" t="str">
        <f t="shared" si="348"/>
        <v>-</v>
      </c>
      <c r="P944" s="31"/>
      <c r="Q944" s="31"/>
      <c r="R944" s="22" t="str">
        <f t="shared" si="349"/>
        <v>-</v>
      </c>
      <c r="S944" s="31"/>
      <c r="T944" s="31"/>
      <c r="U944" s="23" t="str">
        <f t="shared" si="350"/>
        <v>-</v>
      </c>
      <c r="V944" s="30">
        <v>0</v>
      </c>
      <c r="W944" s="24" t="s">
        <v>1226</v>
      </c>
      <c r="X944" s="30">
        <v>0</v>
      </c>
      <c r="Y944" s="24" t="s">
        <v>1226</v>
      </c>
      <c r="Z944" s="30">
        <v>0</v>
      </c>
      <c r="AA944" s="24" t="str">
        <f t="shared" si="351"/>
        <v>-</v>
      </c>
      <c r="AB944" s="64">
        <f>Z944*$AB$3*$AB$4</f>
        <v>0</v>
      </c>
      <c r="AC944" s="23" t="str">
        <f t="shared" si="352"/>
        <v>-</v>
      </c>
    </row>
    <row r="945" spans="1:29">
      <c r="A945" s="25"/>
      <c r="B945" s="25"/>
      <c r="C945" s="25"/>
      <c r="D945" s="25"/>
      <c r="E945" s="25"/>
      <c r="F945" s="28" t="s">
        <v>1017</v>
      </c>
      <c r="G945" s="29">
        <v>220</v>
      </c>
      <c r="H945" s="30">
        <v>44000</v>
      </c>
      <c r="I945" s="30">
        <v>80941</v>
      </c>
      <c r="J945" s="30">
        <v>101000</v>
      </c>
      <c r="K945" s="30">
        <v>33218</v>
      </c>
      <c r="L945" s="22">
        <f t="shared" si="357"/>
        <v>-58.960230291199764</v>
      </c>
      <c r="M945" s="30">
        <v>57000</v>
      </c>
      <c r="N945" s="30">
        <v>7519</v>
      </c>
      <c r="O945" s="22">
        <f t="shared" si="348"/>
        <v>-77.364681799024623</v>
      </c>
      <c r="P945" s="30">
        <v>5000</v>
      </c>
      <c r="Q945" s="30">
        <v>52461</v>
      </c>
      <c r="R945" s="22">
        <f t="shared" si="349"/>
        <v>597.71246176353236</v>
      </c>
      <c r="S945" s="30">
        <v>40000</v>
      </c>
      <c r="T945" s="30">
        <v>4154</v>
      </c>
      <c r="U945" s="23">
        <f t="shared" si="350"/>
        <v>-23.752883094108</v>
      </c>
      <c r="V945" s="94">
        <v>19000</v>
      </c>
      <c r="W945" s="24">
        <v>-52.5</v>
      </c>
      <c r="X945" s="30">
        <v>20853.463680000001</v>
      </c>
      <c r="Y945" s="24">
        <v>9.7550720000000126</v>
      </c>
      <c r="Z945" s="30">
        <v>22842.090640778977</v>
      </c>
      <c r="AA945" s="24">
        <f t="shared" si="351"/>
        <v>9.5361950000000064</v>
      </c>
      <c r="AB945" s="64">
        <f>Z945*$AB$3*$AB$4</f>
        <v>24974.94801227107</v>
      </c>
      <c r="AC945" s="23">
        <f t="shared" si="352"/>
        <v>9.3373999999999882</v>
      </c>
    </row>
    <row r="946" spans="1:29">
      <c r="A946" s="25"/>
      <c r="B946" s="25"/>
      <c r="C946" s="25"/>
      <c r="D946" s="26" t="s">
        <v>398</v>
      </c>
      <c r="E946" s="26"/>
      <c r="F946" s="28"/>
      <c r="G946" s="32" t="s">
        <v>355</v>
      </c>
      <c r="H946" s="20">
        <f t="shared" ref="H946:AB946" si="364">H947+H953+H956+H960+H963+H968</f>
        <v>96689757</v>
      </c>
      <c r="I946" s="20">
        <f t="shared" si="364"/>
        <v>101506460</v>
      </c>
      <c r="J946" s="20">
        <f t="shared" si="364"/>
        <v>142851738</v>
      </c>
      <c r="K946" s="20">
        <f t="shared" si="364"/>
        <v>228987536</v>
      </c>
      <c r="L946" s="22">
        <f t="shared" si="357"/>
        <v>125.58912605168183</v>
      </c>
      <c r="M946" s="20">
        <f t="shared" si="364"/>
        <v>179911443</v>
      </c>
      <c r="N946" s="20">
        <f t="shared" si="364"/>
        <v>206588386</v>
      </c>
      <c r="O946" s="22">
        <f t="shared" si="348"/>
        <v>-9.7818206140267847</v>
      </c>
      <c r="P946" s="20">
        <f t="shared" si="364"/>
        <v>140222694</v>
      </c>
      <c r="Q946" s="20">
        <f t="shared" si="364"/>
        <v>157201868</v>
      </c>
      <c r="R946" s="22">
        <f t="shared" si="349"/>
        <v>-23.905757219091683</v>
      </c>
      <c r="S946" s="20">
        <f t="shared" si="364"/>
        <v>168811322</v>
      </c>
      <c r="T946" s="20">
        <f t="shared" si="364"/>
        <v>48975170</v>
      </c>
      <c r="U946" s="23">
        <f t="shared" si="350"/>
        <v>7.3850610986378342</v>
      </c>
      <c r="V946" s="79">
        <v>186199226.15176383</v>
      </c>
      <c r="W946" s="80">
        <v>10.300200215103956</v>
      </c>
      <c r="X946" s="79">
        <v>204363094.72631118</v>
      </c>
      <c r="Y946" s="80">
        <v>9.7550719999999842</v>
      </c>
      <c r="Z946" s="79">
        <v>223851557.94744697</v>
      </c>
      <c r="AA946" s="24">
        <f t="shared" si="351"/>
        <v>9.5361950000000206</v>
      </c>
      <c r="AB946" s="63">
        <f t="shared" si="364"/>
        <v>244753473.31923187</v>
      </c>
      <c r="AC946" s="23">
        <f t="shared" si="352"/>
        <v>9.3373999999999882</v>
      </c>
    </row>
    <row r="947" spans="1:29">
      <c r="A947" s="25"/>
      <c r="B947" s="25"/>
      <c r="C947" s="25"/>
      <c r="D947" s="25"/>
      <c r="E947" s="26" t="s">
        <v>128</v>
      </c>
      <c r="F947" s="28"/>
      <c r="G947" s="32" t="s">
        <v>355</v>
      </c>
      <c r="H947" s="20">
        <f t="shared" ref="H947:AB947" si="365">SUM(H948:H952)</f>
        <v>0</v>
      </c>
      <c r="I947" s="20">
        <f t="shared" si="365"/>
        <v>86793</v>
      </c>
      <c r="J947" s="20">
        <f t="shared" si="365"/>
        <v>0</v>
      </c>
      <c r="K947" s="20">
        <f t="shared" si="365"/>
        <v>75960</v>
      </c>
      <c r="L947" s="22">
        <f t="shared" si="357"/>
        <v>-12.481421312778679</v>
      </c>
      <c r="M947" s="20">
        <f t="shared" si="365"/>
        <v>0</v>
      </c>
      <c r="N947" s="20">
        <f t="shared" si="365"/>
        <v>6386759</v>
      </c>
      <c r="O947" s="22">
        <f t="shared" si="348"/>
        <v>8308.0555555555547</v>
      </c>
      <c r="P947" s="20">
        <f t="shared" si="365"/>
        <v>1199667</v>
      </c>
      <c r="Q947" s="20">
        <f t="shared" si="365"/>
        <v>2596112</v>
      </c>
      <c r="R947" s="22">
        <f t="shared" si="349"/>
        <v>-59.351652379555894</v>
      </c>
      <c r="S947" s="20">
        <f t="shared" si="365"/>
        <v>0</v>
      </c>
      <c r="T947" s="20">
        <f t="shared" si="365"/>
        <v>97447</v>
      </c>
      <c r="U947" s="23">
        <f t="shared" si="350"/>
        <v>-100</v>
      </c>
      <c r="V947" s="79">
        <v>0</v>
      </c>
      <c r="W947" s="80" t="s">
        <v>1226</v>
      </c>
      <c r="X947" s="79">
        <v>0</v>
      </c>
      <c r="Y947" s="80" t="s">
        <v>1226</v>
      </c>
      <c r="Z947" s="79">
        <v>0</v>
      </c>
      <c r="AA947" s="24" t="str">
        <f t="shared" si="351"/>
        <v>-</v>
      </c>
      <c r="AB947" s="63">
        <f t="shared" si="365"/>
        <v>0</v>
      </c>
      <c r="AC947" s="23" t="str">
        <f t="shared" si="352"/>
        <v>-</v>
      </c>
    </row>
    <row r="948" spans="1:29">
      <c r="A948" s="25"/>
      <c r="B948" s="25"/>
      <c r="C948" s="25"/>
      <c r="D948" s="25"/>
      <c r="E948" s="25"/>
      <c r="F948" s="28" t="s">
        <v>1018</v>
      </c>
      <c r="G948" s="29">
        <v>100</v>
      </c>
      <c r="H948" s="31">
        <v>0</v>
      </c>
      <c r="I948" s="30">
        <v>50337</v>
      </c>
      <c r="J948" s="31">
        <v>0</v>
      </c>
      <c r="K948" s="30">
        <v>75960</v>
      </c>
      <c r="L948" s="22">
        <f t="shared" si="357"/>
        <v>50.902914357232277</v>
      </c>
      <c r="M948" s="31">
        <v>0</v>
      </c>
      <c r="N948" s="30">
        <v>2216695</v>
      </c>
      <c r="O948" s="22">
        <f t="shared" si="348"/>
        <v>2818.2398630858347</v>
      </c>
      <c r="P948" s="31">
        <v>0</v>
      </c>
      <c r="Q948" s="30">
        <v>754017</v>
      </c>
      <c r="R948" s="22">
        <f t="shared" si="349"/>
        <v>-65.984630271643141</v>
      </c>
      <c r="S948" s="31">
        <v>0</v>
      </c>
      <c r="T948" s="30">
        <v>92197</v>
      </c>
      <c r="U948" s="23">
        <f t="shared" si="350"/>
        <v>-100</v>
      </c>
      <c r="V948" s="30">
        <v>0</v>
      </c>
      <c r="W948" s="24" t="s">
        <v>1226</v>
      </c>
      <c r="X948" s="30">
        <v>0</v>
      </c>
      <c r="Y948" s="24" t="s">
        <v>1226</v>
      </c>
      <c r="Z948" s="30">
        <v>0</v>
      </c>
      <c r="AA948" s="24" t="str">
        <f t="shared" si="351"/>
        <v>-</v>
      </c>
      <c r="AB948" s="64">
        <f>Z948*$AB$3*$AB$4</f>
        <v>0</v>
      </c>
      <c r="AC948" s="23" t="str">
        <f t="shared" si="352"/>
        <v>-</v>
      </c>
    </row>
    <row r="949" spans="1:29">
      <c r="A949" s="25"/>
      <c r="B949" s="25"/>
      <c r="C949" s="25"/>
      <c r="D949" s="25"/>
      <c r="E949" s="25"/>
      <c r="F949" s="28" t="s">
        <v>1018</v>
      </c>
      <c r="G949" s="29">
        <v>138</v>
      </c>
      <c r="H949" s="31"/>
      <c r="I949" s="31"/>
      <c r="J949" s="31"/>
      <c r="K949" s="31"/>
      <c r="L949" s="22" t="str">
        <f t="shared" si="357"/>
        <v>-</v>
      </c>
      <c r="M949" s="31">
        <v>0</v>
      </c>
      <c r="N949" s="30">
        <v>4148177</v>
      </c>
      <c r="O949" s="22" t="str">
        <f t="shared" si="348"/>
        <v>-</v>
      </c>
      <c r="P949" s="31">
        <v>0</v>
      </c>
      <c r="Q949" s="30">
        <v>404271</v>
      </c>
      <c r="R949" s="22">
        <f t="shared" si="349"/>
        <v>-90.254249035178589</v>
      </c>
      <c r="S949" s="31"/>
      <c r="T949" s="31"/>
      <c r="U949" s="23">
        <f t="shared" si="350"/>
        <v>-100</v>
      </c>
      <c r="V949" s="30">
        <v>0</v>
      </c>
      <c r="W949" s="24" t="s">
        <v>1226</v>
      </c>
      <c r="X949" s="30">
        <v>0</v>
      </c>
      <c r="Y949" s="24" t="s">
        <v>1226</v>
      </c>
      <c r="Z949" s="30">
        <v>0</v>
      </c>
      <c r="AA949" s="24" t="str">
        <f t="shared" si="351"/>
        <v>-</v>
      </c>
      <c r="AB949" s="64">
        <f>Z949*$AB$3*$AB$4</f>
        <v>0</v>
      </c>
      <c r="AC949" s="23" t="str">
        <f t="shared" si="352"/>
        <v>-</v>
      </c>
    </row>
    <row r="950" spans="1:29">
      <c r="A950" s="25"/>
      <c r="B950" s="25"/>
      <c r="C950" s="25"/>
      <c r="D950" s="25"/>
      <c r="E950" s="25"/>
      <c r="F950" s="28" t="s">
        <v>1018</v>
      </c>
      <c r="G950" s="29">
        <v>158</v>
      </c>
      <c r="H950" s="31"/>
      <c r="I950" s="31"/>
      <c r="J950" s="31"/>
      <c r="K950" s="31"/>
      <c r="L950" s="22" t="str">
        <f t="shared" si="357"/>
        <v>-</v>
      </c>
      <c r="M950" s="31"/>
      <c r="N950" s="31"/>
      <c r="O950" s="22" t="str">
        <f t="shared" si="348"/>
        <v>-</v>
      </c>
      <c r="P950" s="30">
        <v>1199667</v>
      </c>
      <c r="Q950" s="30">
        <v>1199667</v>
      </c>
      <c r="R950" s="22" t="str">
        <f t="shared" si="349"/>
        <v>-</v>
      </c>
      <c r="S950" s="31"/>
      <c r="T950" s="31"/>
      <c r="U950" s="23">
        <f t="shared" si="350"/>
        <v>-100</v>
      </c>
      <c r="V950" s="30">
        <v>0</v>
      </c>
      <c r="W950" s="24" t="s">
        <v>1226</v>
      </c>
      <c r="X950" s="30">
        <v>0</v>
      </c>
      <c r="Y950" s="24" t="s">
        <v>1226</v>
      </c>
      <c r="Z950" s="30">
        <v>0</v>
      </c>
      <c r="AA950" s="24" t="str">
        <f t="shared" si="351"/>
        <v>-</v>
      </c>
      <c r="AB950" s="64">
        <f>Z950*$AB$3*$AB$4</f>
        <v>0</v>
      </c>
      <c r="AC950" s="23" t="str">
        <f t="shared" si="352"/>
        <v>-</v>
      </c>
    </row>
    <row r="951" spans="1:29">
      <c r="A951" s="25"/>
      <c r="B951" s="25"/>
      <c r="C951" s="25"/>
      <c r="D951" s="25"/>
      <c r="E951" s="25"/>
      <c r="F951" s="28" t="s">
        <v>1018</v>
      </c>
      <c r="G951" s="29">
        <v>232</v>
      </c>
      <c r="H951" s="31">
        <v>0</v>
      </c>
      <c r="I951" s="30">
        <v>36456</v>
      </c>
      <c r="J951" s="31"/>
      <c r="K951" s="31"/>
      <c r="L951" s="22">
        <f t="shared" si="357"/>
        <v>-100</v>
      </c>
      <c r="M951" s="31"/>
      <c r="N951" s="31"/>
      <c r="O951" s="22" t="str">
        <f t="shared" si="348"/>
        <v>-</v>
      </c>
      <c r="P951" s="31">
        <v>0</v>
      </c>
      <c r="Q951" s="30">
        <v>238157</v>
      </c>
      <c r="R951" s="22" t="str">
        <f t="shared" si="349"/>
        <v>-</v>
      </c>
      <c r="S951" s="31"/>
      <c r="T951" s="31"/>
      <c r="U951" s="23">
        <f t="shared" si="350"/>
        <v>-100</v>
      </c>
      <c r="V951" s="30">
        <v>0</v>
      </c>
      <c r="W951" s="24" t="s">
        <v>1226</v>
      </c>
      <c r="X951" s="30">
        <v>0</v>
      </c>
      <c r="Y951" s="24" t="s">
        <v>1226</v>
      </c>
      <c r="Z951" s="30">
        <v>0</v>
      </c>
      <c r="AA951" s="24" t="str">
        <f t="shared" si="351"/>
        <v>-</v>
      </c>
      <c r="AB951" s="64">
        <f>Z951*$AB$3*$AB$4</f>
        <v>0</v>
      </c>
      <c r="AC951" s="23" t="str">
        <f t="shared" si="352"/>
        <v>-</v>
      </c>
    </row>
    <row r="952" spans="1:29">
      <c r="A952" s="25"/>
      <c r="B952" s="25"/>
      <c r="C952" s="25"/>
      <c r="D952" s="25"/>
      <c r="E952" s="25"/>
      <c r="F952" s="28" t="s">
        <v>1018</v>
      </c>
      <c r="G952" s="29">
        <v>432</v>
      </c>
      <c r="H952" s="31"/>
      <c r="I952" s="31"/>
      <c r="J952" s="31"/>
      <c r="K952" s="31"/>
      <c r="L952" s="22" t="str">
        <f t="shared" si="357"/>
        <v>-</v>
      </c>
      <c r="M952" s="31">
        <v>0</v>
      </c>
      <c r="N952" s="30">
        <v>21887</v>
      </c>
      <c r="O952" s="22" t="str">
        <f t="shared" si="348"/>
        <v>-</v>
      </c>
      <c r="P952" s="31"/>
      <c r="Q952" s="31"/>
      <c r="R952" s="22">
        <f t="shared" si="349"/>
        <v>-100</v>
      </c>
      <c r="S952" s="31">
        <v>0</v>
      </c>
      <c r="T952" s="30">
        <v>5250</v>
      </c>
      <c r="U952" s="23" t="str">
        <f t="shared" si="350"/>
        <v>-</v>
      </c>
      <c r="V952" s="30">
        <v>0</v>
      </c>
      <c r="W952" s="24" t="s">
        <v>1226</v>
      </c>
      <c r="X952" s="30">
        <v>0</v>
      </c>
      <c r="Y952" s="24" t="s">
        <v>1226</v>
      </c>
      <c r="Z952" s="30">
        <v>0</v>
      </c>
      <c r="AA952" s="24" t="str">
        <f t="shared" si="351"/>
        <v>-</v>
      </c>
      <c r="AB952" s="64">
        <f>Z952*$AB$3*$AB$4</f>
        <v>0</v>
      </c>
      <c r="AC952" s="23" t="str">
        <f t="shared" si="352"/>
        <v>-</v>
      </c>
    </row>
    <row r="953" spans="1:29">
      <c r="A953" s="25"/>
      <c r="B953" s="25"/>
      <c r="C953" s="25"/>
      <c r="D953" s="25"/>
      <c r="E953" s="26" t="s">
        <v>399</v>
      </c>
      <c r="F953" s="28"/>
      <c r="G953" s="32" t="s">
        <v>355</v>
      </c>
      <c r="H953" s="20">
        <f t="shared" ref="H953:AB953" si="366">H954+H955</f>
        <v>0</v>
      </c>
      <c r="I953" s="20">
        <f t="shared" si="366"/>
        <v>0</v>
      </c>
      <c r="J953" s="20">
        <f t="shared" si="366"/>
        <v>0</v>
      </c>
      <c r="K953" s="20">
        <f t="shared" si="366"/>
        <v>0</v>
      </c>
      <c r="L953" s="22" t="str">
        <f t="shared" si="357"/>
        <v>-</v>
      </c>
      <c r="M953" s="20">
        <f t="shared" si="366"/>
        <v>0</v>
      </c>
      <c r="N953" s="20">
        <f t="shared" si="366"/>
        <v>518033</v>
      </c>
      <c r="O953" s="22" t="str">
        <f t="shared" si="348"/>
        <v>-</v>
      </c>
      <c r="P953" s="20">
        <f t="shared" si="366"/>
        <v>0</v>
      </c>
      <c r="Q953" s="20">
        <f t="shared" si="366"/>
        <v>167887</v>
      </c>
      <c r="R953" s="22">
        <f t="shared" si="349"/>
        <v>-67.591446876936402</v>
      </c>
      <c r="S953" s="20">
        <f t="shared" si="366"/>
        <v>0</v>
      </c>
      <c r="T953" s="20">
        <f t="shared" si="366"/>
        <v>11722</v>
      </c>
      <c r="U953" s="23">
        <f t="shared" si="350"/>
        <v>-100</v>
      </c>
      <c r="V953" s="79">
        <v>0</v>
      </c>
      <c r="W953" s="80" t="s">
        <v>1226</v>
      </c>
      <c r="X953" s="79">
        <v>0</v>
      </c>
      <c r="Y953" s="80" t="s">
        <v>1226</v>
      </c>
      <c r="Z953" s="79">
        <v>0</v>
      </c>
      <c r="AA953" s="24" t="str">
        <f t="shared" si="351"/>
        <v>-</v>
      </c>
      <c r="AB953" s="63">
        <f t="shared" si="366"/>
        <v>0</v>
      </c>
      <c r="AC953" s="23" t="str">
        <f t="shared" si="352"/>
        <v>-</v>
      </c>
    </row>
    <row r="954" spans="1:29">
      <c r="A954" s="25"/>
      <c r="B954" s="25"/>
      <c r="C954" s="25"/>
      <c r="D954" s="25"/>
      <c r="E954" s="25"/>
      <c r="F954" s="28" t="s">
        <v>1019</v>
      </c>
      <c r="G954" s="29">
        <v>100</v>
      </c>
      <c r="H954" s="31"/>
      <c r="I954" s="31"/>
      <c r="J954" s="31"/>
      <c r="K954" s="31"/>
      <c r="L954" s="22" t="str">
        <f t="shared" si="357"/>
        <v>-</v>
      </c>
      <c r="M954" s="31">
        <v>0</v>
      </c>
      <c r="N954" s="30">
        <v>12181</v>
      </c>
      <c r="O954" s="22" t="str">
        <f t="shared" si="348"/>
        <v>-</v>
      </c>
      <c r="P954" s="31">
        <v>0</v>
      </c>
      <c r="Q954" s="31">
        <v>61</v>
      </c>
      <c r="R954" s="22">
        <f t="shared" si="349"/>
        <v>-99.499220096872179</v>
      </c>
      <c r="S954" s="31">
        <v>0</v>
      </c>
      <c r="T954" s="30">
        <v>5676</v>
      </c>
      <c r="U954" s="23">
        <f t="shared" si="350"/>
        <v>-100</v>
      </c>
      <c r="V954" s="30">
        <v>0</v>
      </c>
      <c r="W954" s="24" t="s">
        <v>1226</v>
      </c>
      <c r="X954" s="30">
        <v>0</v>
      </c>
      <c r="Y954" s="24" t="s">
        <v>1226</v>
      </c>
      <c r="Z954" s="30">
        <v>0</v>
      </c>
      <c r="AA954" s="24" t="str">
        <f t="shared" si="351"/>
        <v>-</v>
      </c>
      <c r="AB954" s="64">
        <f>Z954*$AB$3*$AB$4</f>
        <v>0</v>
      </c>
      <c r="AC954" s="23" t="str">
        <f t="shared" si="352"/>
        <v>-</v>
      </c>
    </row>
    <row r="955" spans="1:29">
      <c r="A955" s="25"/>
      <c r="B955" s="25"/>
      <c r="C955" s="25"/>
      <c r="D955" s="25"/>
      <c r="E955" s="25"/>
      <c r="F955" s="28" t="s">
        <v>1019</v>
      </c>
      <c r="G955" s="29">
        <v>220</v>
      </c>
      <c r="H955" s="31"/>
      <c r="I955" s="31"/>
      <c r="J955" s="31"/>
      <c r="K955" s="31"/>
      <c r="L955" s="22" t="str">
        <f t="shared" si="357"/>
        <v>-</v>
      </c>
      <c r="M955" s="31">
        <v>0</v>
      </c>
      <c r="N955" s="30">
        <v>505852</v>
      </c>
      <c r="O955" s="22" t="str">
        <f t="shared" si="348"/>
        <v>-</v>
      </c>
      <c r="P955" s="31">
        <v>0</v>
      </c>
      <c r="Q955" s="30">
        <v>167826</v>
      </c>
      <c r="R955" s="22">
        <f t="shared" si="349"/>
        <v>-66.823102409400377</v>
      </c>
      <c r="S955" s="31">
        <v>0</v>
      </c>
      <c r="T955" s="30">
        <v>6046</v>
      </c>
      <c r="U955" s="23">
        <f t="shared" si="350"/>
        <v>-100</v>
      </c>
      <c r="V955" s="30">
        <v>0</v>
      </c>
      <c r="W955" s="24" t="s">
        <v>1226</v>
      </c>
      <c r="X955" s="30">
        <v>0</v>
      </c>
      <c r="Y955" s="24" t="s">
        <v>1226</v>
      </c>
      <c r="Z955" s="30">
        <v>0</v>
      </c>
      <c r="AA955" s="24" t="str">
        <f t="shared" si="351"/>
        <v>-</v>
      </c>
      <c r="AB955" s="64">
        <f>Z955*$AB$3*$AB$4</f>
        <v>0</v>
      </c>
      <c r="AC955" s="23" t="str">
        <f t="shared" si="352"/>
        <v>-</v>
      </c>
    </row>
    <row r="956" spans="1:29">
      <c r="A956" s="25"/>
      <c r="B956" s="25"/>
      <c r="C956" s="25"/>
      <c r="D956" s="25"/>
      <c r="E956" s="26" t="s">
        <v>129</v>
      </c>
      <c r="F956" s="28"/>
      <c r="G956" s="32" t="s">
        <v>355</v>
      </c>
      <c r="H956" s="20">
        <f t="shared" ref="H956:AB956" si="367">SUM(H957:H959)</f>
        <v>2000</v>
      </c>
      <c r="I956" s="20">
        <f t="shared" si="367"/>
        <v>7071176</v>
      </c>
      <c r="J956" s="20">
        <f t="shared" si="367"/>
        <v>0</v>
      </c>
      <c r="K956" s="20">
        <f t="shared" si="367"/>
        <v>0</v>
      </c>
      <c r="L956" s="22">
        <f t="shared" si="357"/>
        <v>-100</v>
      </c>
      <c r="M956" s="20">
        <f t="shared" si="367"/>
        <v>0</v>
      </c>
      <c r="N956" s="20">
        <f t="shared" si="367"/>
        <v>0</v>
      </c>
      <c r="O956" s="22" t="str">
        <f t="shared" si="348"/>
        <v>-</v>
      </c>
      <c r="P956" s="20">
        <f t="shared" si="367"/>
        <v>0</v>
      </c>
      <c r="Q956" s="20">
        <f t="shared" si="367"/>
        <v>0</v>
      </c>
      <c r="R956" s="22" t="str">
        <f t="shared" si="349"/>
        <v>-</v>
      </c>
      <c r="S956" s="20">
        <f t="shared" si="367"/>
        <v>0</v>
      </c>
      <c r="T956" s="20">
        <f t="shared" si="367"/>
        <v>0</v>
      </c>
      <c r="U956" s="23" t="str">
        <f t="shared" si="350"/>
        <v>-</v>
      </c>
      <c r="V956" s="79">
        <v>0</v>
      </c>
      <c r="W956" s="80" t="s">
        <v>1226</v>
      </c>
      <c r="X956" s="79">
        <v>0</v>
      </c>
      <c r="Y956" s="80" t="s">
        <v>1226</v>
      </c>
      <c r="Z956" s="79">
        <v>0</v>
      </c>
      <c r="AA956" s="24" t="str">
        <f t="shared" si="351"/>
        <v>-</v>
      </c>
      <c r="AB956" s="63">
        <f t="shared" si="367"/>
        <v>0</v>
      </c>
      <c r="AC956" s="23" t="str">
        <f t="shared" si="352"/>
        <v>-</v>
      </c>
    </row>
    <row r="957" spans="1:29">
      <c r="A957" s="25"/>
      <c r="B957" s="25"/>
      <c r="C957" s="25"/>
      <c r="D957" s="25"/>
      <c r="E957" s="25"/>
      <c r="F957" s="28" t="s">
        <v>1020</v>
      </c>
      <c r="G957" s="29">
        <v>100</v>
      </c>
      <c r="H957" s="31">
        <v>0</v>
      </c>
      <c r="I957" s="30">
        <v>7065859</v>
      </c>
      <c r="J957" s="31"/>
      <c r="K957" s="31"/>
      <c r="L957" s="22">
        <f t="shared" si="357"/>
        <v>-100</v>
      </c>
      <c r="M957" s="31"/>
      <c r="N957" s="31"/>
      <c r="O957" s="22" t="str">
        <f t="shared" si="348"/>
        <v>-</v>
      </c>
      <c r="P957" s="31"/>
      <c r="Q957" s="31"/>
      <c r="R957" s="22" t="str">
        <f t="shared" si="349"/>
        <v>-</v>
      </c>
      <c r="S957" s="31"/>
      <c r="T957" s="31"/>
      <c r="U957" s="23" t="str">
        <f t="shared" si="350"/>
        <v>-</v>
      </c>
      <c r="V957" s="30">
        <v>0</v>
      </c>
      <c r="W957" s="24" t="s">
        <v>1226</v>
      </c>
      <c r="X957" s="30">
        <v>0</v>
      </c>
      <c r="Y957" s="24" t="s">
        <v>1226</v>
      </c>
      <c r="Z957" s="30">
        <v>0</v>
      </c>
      <c r="AA957" s="24" t="str">
        <f t="shared" si="351"/>
        <v>-</v>
      </c>
      <c r="AB957" s="64">
        <f>Z957*$AB$3*$AB$4</f>
        <v>0</v>
      </c>
      <c r="AC957" s="23" t="str">
        <f t="shared" si="352"/>
        <v>-</v>
      </c>
    </row>
    <row r="958" spans="1:29">
      <c r="A958" s="25"/>
      <c r="B958" s="25"/>
      <c r="C958" s="25"/>
      <c r="D958" s="25"/>
      <c r="E958" s="25"/>
      <c r="F958" s="28" t="s">
        <v>1020</v>
      </c>
      <c r="G958" s="29">
        <v>138</v>
      </c>
      <c r="H958" s="31">
        <v>0</v>
      </c>
      <c r="I958" s="30">
        <v>4464</v>
      </c>
      <c r="J958" s="31"/>
      <c r="K958" s="31"/>
      <c r="L958" s="22">
        <f t="shared" si="357"/>
        <v>-100</v>
      </c>
      <c r="M958" s="31"/>
      <c r="N958" s="31"/>
      <c r="O958" s="22" t="str">
        <f t="shared" si="348"/>
        <v>-</v>
      </c>
      <c r="P958" s="31"/>
      <c r="Q958" s="31"/>
      <c r="R958" s="22" t="str">
        <f t="shared" si="349"/>
        <v>-</v>
      </c>
      <c r="S958" s="31"/>
      <c r="T958" s="31"/>
      <c r="U958" s="23" t="str">
        <f t="shared" si="350"/>
        <v>-</v>
      </c>
      <c r="V958" s="30">
        <v>0</v>
      </c>
      <c r="W958" s="24" t="s">
        <v>1226</v>
      </c>
      <c r="X958" s="30">
        <v>0</v>
      </c>
      <c r="Y958" s="24" t="s">
        <v>1226</v>
      </c>
      <c r="Z958" s="30">
        <v>0</v>
      </c>
      <c r="AA958" s="24" t="str">
        <f t="shared" si="351"/>
        <v>-</v>
      </c>
      <c r="AB958" s="64">
        <f>Z958*$AB$3*$AB$4</f>
        <v>0</v>
      </c>
      <c r="AC958" s="23" t="str">
        <f t="shared" si="352"/>
        <v>-</v>
      </c>
    </row>
    <row r="959" spans="1:29">
      <c r="A959" s="25"/>
      <c r="B959" s="25"/>
      <c r="C959" s="25"/>
      <c r="D959" s="25"/>
      <c r="E959" s="25"/>
      <c r="F959" s="28" t="s">
        <v>1020</v>
      </c>
      <c r="G959" s="29">
        <v>220</v>
      </c>
      <c r="H959" s="30">
        <v>2000</v>
      </c>
      <c r="I959" s="31">
        <v>853</v>
      </c>
      <c r="J959" s="31"/>
      <c r="K959" s="31"/>
      <c r="L959" s="22">
        <f t="shared" si="357"/>
        <v>-100</v>
      </c>
      <c r="M959" s="31"/>
      <c r="N959" s="31"/>
      <c r="O959" s="22" t="str">
        <f t="shared" si="348"/>
        <v>-</v>
      </c>
      <c r="P959" s="31"/>
      <c r="Q959" s="31"/>
      <c r="R959" s="22" t="str">
        <f t="shared" si="349"/>
        <v>-</v>
      </c>
      <c r="S959" s="31"/>
      <c r="T959" s="31"/>
      <c r="U959" s="23" t="str">
        <f t="shared" si="350"/>
        <v>-</v>
      </c>
      <c r="V959" s="30">
        <v>0</v>
      </c>
      <c r="W959" s="24" t="s">
        <v>1226</v>
      </c>
      <c r="X959" s="30">
        <v>0</v>
      </c>
      <c r="Y959" s="24" t="s">
        <v>1226</v>
      </c>
      <c r="Z959" s="30">
        <v>0</v>
      </c>
      <c r="AA959" s="24" t="str">
        <f t="shared" si="351"/>
        <v>-</v>
      </c>
      <c r="AB959" s="64">
        <f>Z959*$AB$3*$AB$4</f>
        <v>0</v>
      </c>
      <c r="AC959" s="23" t="str">
        <f t="shared" si="352"/>
        <v>-</v>
      </c>
    </row>
    <row r="960" spans="1:29">
      <c r="A960" s="25"/>
      <c r="B960" s="25"/>
      <c r="C960" s="25"/>
      <c r="D960" s="25"/>
      <c r="E960" s="26" t="s">
        <v>157</v>
      </c>
      <c r="F960" s="28"/>
      <c r="G960" s="32" t="s">
        <v>355</v>
      </c>
      <c r="H960" s="20">
        <f t="shared" ref="H960:AB960" si="368">H961+H962</f>
        <v>96611757</v>
      </c>
      <c r="I960" s="20">
        <f t="shared" si="368"/>
        <v>85235724</v>
      </c>
      <c r="J960" s="20">
        <f t="shared" si="368"/>
        <v>142470369</v>
      </c>
      <c r="K960" s="20">
        <f t="shared" si="368"/>
        <v>212908848</v>
      </c>
      <c r="L960" s="22">
        <f t="shared" si="357"/>
        <v>149.78827891460159</v>
      </c>
      <c r="M960" s="20">
        <f t="shared" si="368"/>
        <v>179689802</v>
      </c>
      <c r="N960" s="20">
        <f t="shared" si="368"/>
        <v>186345507</v>
      </c>
      <c r="O960" s="22">
        <f t="shared" si="348"/>
        <v>-12.476391305259426</v>
      </c>
      <c r="P960" s="20">
        <f t="shared" si="368"/>
        <v>138951298</v>
      </c>
      <c r="Q960" s="20">
        <f t="shared" si="368"/>
        <v>142210812</v>
      </c>
      <c r="R960" s="22">
        <f t="shared" si="349"/>
        <v>-23.684335464015234</v>
      </c>
      <c r="S960" s="20">
        <f t="shared" si="368"/>
        <v>168685322</v>
      </c>
      <c r="T960" s="20">
        <f t="shared" si="368"/>
        <v>44057070</v>
      </c>
      <c r="U960" s="23">
        <f t="shared" si="350"/>
        <v>18.61638340128458</v>
      </c>
      <c r="V960" s="79">
        <v>185757410.15176383</v>
      </c>
      <c r="W960" s="80">
        <v>10.120671999999999</v>
      </c>
      <c r="X960" s="79">
        <v>203878179.25740367</v>
      </c>
      <c r="Y960" s="80">
        <v>9.7550719999999842</v>
      </c>
      <c r="Z960" s="79">
        <v>223320399.99383926</v>
      </c>
      <c r="AA960" s="24">
        <f t="shared" si="351"/>
        <v>9.5361950000000064</v>
      </c>
      <c r="AB960" s="63">
        <f t="shared" si="368"/>
        <v>244172719.02286398</v>
      </c>
      <c r="AC960" s="23">
        <f t="shared" si="352"/>
        <v>9.3373999999999882</v>
      </c>
    </row>
    <row r="961" spans="1:29">
      <c r="A961" s="25"/>
      <c r="B961" s="25"/>
      <c r="C961" s="25"/>
      <c r="D961" s="25"/>
      <c r="E961" s="25"/>
      <c r="F961" s="28" t="s">
        <v>1021</v>
      </c>
      <c r="G961" s="29">
        <v>133</v>
      </c>
      <c r="H961" s="30">
        <v>96611757</v>
      </c>
      <c r="I961" s="30">
        <v>85235724</v>
      </c>
      <c r="J961" s="30">
        <v>249177</v>
      </c>
      <c r="K961" s="31">
        <v>0</v>
      </c>
      <c r="L961" s="22">
        <f t="shared" si="357"/>
        <v>-100</v>
      </c>
      <c r="M961" s="31">
        <v>0</v>
      </c>
      <c r="N961" s="31"/>
      <c r="O961" s="22" t="str">
        <f t="shared" si="348"/>
        <v>-</v>
      </c>
      <c r="P961" s="31"/>
      <c r="Q961" s="31"/>
      <c r="R961" s="22" t="str">
        <f t="shared" si="349"/>
        <v>-</v>
      </c>
      <c r="S961" s="31"/>
      <c r="T961" s="31"/>
      <c r="U961" s="23" t="str">
        <f t="shared" si="350"/>
        <v>-</v>
      </c>
      <c r="V961" s="30">
        <v>0</v>
      </c>
      <c r="W961" s="24" t="s">
        <v>1226</v>
      </c>
      <c r="X961" s="30">
        <v>0</v>
      </c>
      <c r="Y961" s="24" t="s">
        <v>1226</v>
      </c>
      <c r="Z961" s="30">
        <v>0</v>
      </c>
      <c r="AA961" s="24" t="str">
        <f t="shared" si="351"/>
        <v>-</v>
      </c>
      <c r="AB961" s="64">
        <f>Z961*$AB$3*$AB$4</f>
        <v>0</v>
      </c>
      <c r="AC961" s="23" t="str">
        <f t="shared" si="352"/>
        <v>-</v>
      </c>
    </row>
    <row r="962" spans="1:29">
      <c r="A962" s="25"/>
      <c r="B962" s="25"/>
      <c r="C962" s="25"/>
      <c r="D962" s="25"/>
      <c r="E962" s="25"/>
      <c r="F962" s="28" t="s">
        <v>1021</v>
      </c>
      <c r="G962" s="29">
        <v>233</v>
      </c>
      <c r="H962" s="31"/>
      <c r="I962" s="31"/>
      <c r="J962" s="30">
        <v>142221192</v>
      </c>
      <c r="K962" s="30">
        <v>212908848</v>
      </c>
      <c r="L962" s="22" t="str">
        <f t="shared" si="357"/>
        <v>-</v>
      </c>
      <c r="M962" s="30">
        <v>179689802</v>
      </c>
      <c r="N962" s="30">
        <v>186345507</v>
      </c>
      <c r="O962" s="22">
        <f t="shared" si="348"/>
        <v>-12.476391305259426</v>
      </c>
      <c r="P962" s="30">
        <v>138951298</v>
      </c>
      <c r="Q962" s="30">
        <v>142210812</v>
      </c>
      <c r="R962" s="22">
        <f t="shared" si="349"/>
        <v>-23.684335464015234</v>
      </c>
      <c r="S962" s="30">
        <v>168685322</v>
      </c>
      <c r="T962" s="30">
        <v>44057070</v>
      </c>
      <c r="U962" s="23">
        <f t="shared" si="350"/>
        <v>18.61638340128458</v>
      </c>
      <c r="V962" s="30">
        <v>185757410.15176383</v>
      </c>
      <c r="W962" s="24">
        <v>10.120671999999999</v>
      </c>
      <c r="X962" s="30">
        <v>203878179.25740367</v>
      </c>
      <c r="Y962" s="24">
        <v>9.7550719999999842</v>
      </c>
      <c r="Z962" s="30">
        <v>223320399.99383926</v>
      </c>
      <c r="AA962" s="24">
        <f t="shared" si="351"/>
        <v>9.5361950000000064</v>
      </c>
      <c r="AB962" s="64">
        <f>Z962*$AB$3*$AB$4</f>
        <v>244172719.02286398</v>
      </c>
      <c r="AC962" s="23">
        <f t="shared" si="352"/>
        <v>9.3373999999999882</v>
      </c>
    </row>
    <row r="963" spans="1:29">
      <c r="A963" s="25"/>
      <c r="B963" s="25"/>
      <c r="C963" s="25"/>
      <c r="D963" s="25"/>
      <c r="E963" s="26" t="s">
        <v>130</v>
      </c>
      <c r="F963" s="28"/>
      <c r="G963" s="32" t="s">
        <v>355</v>
      </c>
      <c r="H963" s="20">
        <f t="shared" ref="H963:AB963" si="369">SUM(H964:H967)</f>
        <v>0</v>
      </c>
      <c r="I963" s="20">
        <f t="shared" si="369"/>
        <v>0</v>
      </c>
      <c r="J963" s="20">
        <f t="shared" si="369"/>
        <v>2000</v>
      </c>
      <c r="K963" s="20">
        <f t="shared" si="369"/>
        <v>11932981</v>
      </c>
      <c r="L963" s="22" t="str">
        <f t="shared" si="357"/>
        <v>-</v>
      </c>
      <c r="M963" s="20">
        <f t="shared" si="369"/>
        <v>61629</v>
      </c>
      <c r="N963" s="20">
        <f t="shared" si="369"/>
        <v>2055177</v>
      </c>
      <c r="O963" s="22">
        <f t="shared" si="348"/>
        <v>-82.777337867210207</v>
      </c>
      <c r="P963" s="20">
        <f t="shared" si="369"/>
        <v>0</v>
      </c>
      <c r="Q963" s="20">
        <f t="shared" si="369"/>
        <v>2176820</v>
      </c>
      <c r="R963" s="22">
        <f t="shared" si="349"/>
        <v>5.9188575971802067</v>
      </c>
      <c r="S963" s="20">
        <f t="shared" si="369"/>
        <v>49000</v>
      </c>
      <c r="T963" s="20">
        <f t="shared" si="369"/>
        <v>1483774</v>
      </c>
      <c r="U963" s="23">
        <f t="shared" si="350"/>
        <v>-97.749010023796174</v>
      </c>
      <c r="V963" s="79">
        <v>0</v>
      </c>
      <c r="W963" s="80">
        <v>-100</v>
      </c>
      <c r="X963" s="79">
        <v>0</v>
      </c>
      <c r="Y963" s="80" t="s">
        <v>1226</v>
      </c>
      <c r="Z963" s="79">
        <v>0</v>
      </c>
      <c r="AA963" s="24" t="str">
        <f t="shared" si="351"/>
        <v>-</v>
      </c>
      <c r="AB963" s="63">
        <f t="shared" si="369"/>
        <v>0</v>
      </c>
      <c r="AC963" s="23" t="str">
        <f t="shared" si="352"/>
        <v>-</v>
      </c>
    </row>
    <row r="964" spans="1:29">
      <c r="A964" s="25"/>
      <c r="B964" s="25"/>
      <c r="C964" s="25"/>
      <c r="D964" s="25"/>
      <c r="E964" s="25"/>
      <c r="F964" s="28" t="s">
        <v>1022</v>
      </c>
      <c r="G964" s="29">
        <v>100</v>
      </c>
      <c r="H964" s="31"/>
      <c r="I964" s="31"/>
      <c r="J964" s="31">
        <v>0</v>
      </c>
      <c r="K964" s="30">
        <v>11932653</v>
      </c>
      <c r="L964" s="22" t="str">
        <f t="shared" si="357"/>
        <v>-</v>
      </c>
      <c r="M964" s="31">
        <v>0</v>
      </c>
      <c r="N964" s="30">
        <v>1976355</v>
      </c>
      <c r="O964" s="22">
        <f t="shared" si="348"/>
        <v>-83.437421669766138</v>
      </c>
      <c r="P964" s="31">
        <v>0</v>
      </c>
      <c r="Q964" s="30">
        <v>2124272</v>
      </c>
      <c r="R964" s="22">
        <f t="shared" si="349"/>
        <v>7.4843335331962209</v>
      </c>
      <c r="S964" s="31">
        <v>0</v>
      </c>
      <c r="T964" s="30">
        <v>1388572</v>
      </c>
      <c r="U964" s="23">
        <f t="shared" si="350"/>
        <v>-100</v>
      </c>
      <c r="V964" s="30">
        <v>0</v>
      </c>
      <c r="W964" s="24" t="s">
        <v>1226</v>
      </c>
      <c r="X964" s="30">
        <v>0</v>
      </c>
      <c r="Y964" s="24" t="s">
        <v>1226</v>
      </c>
      <c r="Z964" s="30">
        <v>0</v>
      </c>
      <c r="AA964" s="24" t="str">
        <f t="shared" si="351"/>
        <v>-</v>
      </c>
      <c r="AB964" s="64">
        <f>Z964*$AB$3*$AB$4</f>
        <v>0</v>
      </c>
      <c r="AC964" s="23" t="str">
        <f t="shared" si="352"/>
        <v>-</v>
      </c>
    </row>
    <row r="965" spans="1:29">
      <c r="A965" s="25"/>
      <c r="B965" s="25"/>
      <c r="C965" s="25"/>
      <c r="D965" s="25"/>
      <c r="E965" s="25"/>
      <c r="F965" s="28" t="s">
        <v>1022</v>
      </c>
      <c r="G965" s="29">
        <v>138</v>
      </c>
      <c r="H965" s="31"/>
      <c r="I965" s="31"/>
      <c r="J965" s="31">
        <v>0</v>
      </c>
      <c r="K965" s="31">
        <v>328</v>
      </c>
      <c r="L965" s="22" t="str">
        <f t="shared" si="357"/>
        <v>-</v>
      </c>
      <c r="M965" s="31"/>
      <c r="N965" s="31"/>
      <c r="O965" s="22">
        <f t="shared" si="348"/>
        <v>-100</v>
      </c>
      <c r="P965" s="31">
        <v>0</v>
      </c>
      <c r="Q965" s="30">
        <v>1240</v>
      </c>
      <c r="R965" s="22" t="str">
        <f t="shared" si="349"/>
        <v>-</v>
      </c>
      <c r="S965" s="31"/>
      <c r="T965" s="31"/>
      <c r="U965" s="23">
        <f t="shared" si="350"/>
        <v>-100</v>
      </c>
      <c r="V965" s="30">
        <v>0</v>
      </c>
      <c r="W965" s="24" t="s">
        <v>1226</v>
      </c>
      <c r="X965" s="30">
        <v>0</v>
      </c>
      <c r="Y965" s="24" t="s">
        <v>1226</v>
      </c>
      <c r="Z965" s="30">
        <v>0</v>
      </c>
      <c r="AA965" s="24" t="str">
        <f t="shared" si="351"/>
        <v>-</v>
      </c>
      <c r="AB965" s="64">
        <f>Z965*$AB$3*$AB$4</f>
        <v>0</v>
      </c>
      <c r="AC965" s="23" t="str">
        <f t="shared" si="352"/>
        <v>-</v>
      </c>
    </row>
    <row r="966" spans="1:29">
      <c r="A966" s="25"/>
      <c r="B966" s="25"/>
      <c r="C966" s="25"/>
      <c r="D966" s="25"/>
      <c r="E966" s="25"/>
      <c r="F966" s="28" t="s">
        <v>1022</v>
      </c>
      <c r="G966" s="29">
        <v>206</v>
      </c>
      <c r="H966" s="31"/>
      <c r="I966" s="31"/>
      <c r="J966" s="31"/>
      <c r="K966" s="31"/>
      <c r="L966" s="22" t="str">
        <f t="shared" si="357"/>
        <v>-</v>
      </c>
      <c r="M966" s="30">
        <v>61629</v>
      </c>
      <c r="N966" s="30">
        <v>78822</v>
      </c>
      <c r="O966" s="22" t="str">
        <f t="shared" si="348"/>
        <v>-</v>
      </c>
      <c r="P966" s="31">
        <v>0</v>
      </c>
      <c r="Q966" s="30">
        <v>31518</v>
      </c>
      <c r="R966" s="22">
        <f t="shared" si="349"/>
        <v>-60.01370175839233</v>
      </c>
      <c r="S966" s="31">
        <v>0</v>
      </c>
      <c r="T966" s="31">
        <v>238</v>
      </c>
      <c r="U966" s="23">
        <f t="shared" si="350"/>
        <v>-100</v>
      </c>
      <c r="V966" s="30">
        <v>0</v>
      </c>
      <c r="W966" s="24" t="s">
        <v>1226</v>
      </c>
      <c r="X966" s="30">
        <v>0</v>
      </c>
      <c r="Y966" s="24" t="s">
        <v>1226</v>
      </c>
      <c r="Z966" s="30">
        <v>0</v>
      </c>
      <c r="AA966" s="24" t="str">
        <f t="shared" si="351"/>
        <v>-</v>
      </c>
      <c r="AB966" s="64">
        <f>Z966*$AB$3*$AB$4</f>
        <v>0</v>
      </c>
      <c r="AC966" s="23" t="str">
        <f t="shared" si="352"/>
        <v>-</v>
      </c>
    </row>
    <row r="967" spans="1:29">
      <c r="A967" s="25"/>
      <c r="B967" s="25"/>
      <c r="C967" s="25"/>
      <c r="D967" s="25"/>
      <c r="E967" s="25"/>
      <c r="F967" s="28" t="s">
        <v>1022</v>
      </c>
      <c r="G967" s="29">
        <v>220</v>
      </c>
      <c r="H967" s="31"/>
      <c r="I967" s="31"/>
      <c r="J967" s="30">
        <v>2000</v>
      </c>
      <c r="K967" s="31">
        <v>0</v>
      </c>
      <c r="L967" s="22" t="str">
        <f t="shared" si="357"/>
        <v>-</v>
      </c>
      <c r="M967" s="31"/>
      <c r="N967" s="31"/>
      <c r="O967" s="22" t="str">
        <f t="shared" si="348"/>
        <v>-</v>
      </c>
      <c r="P967" s="31">
        <v>0</v>
      </c>
      <c r="Q967" s="30">
        <v>19790</v>
      </c>
      <c r="R967" s="22" t="str">
        <f t="shared" si="349"/>
        <v>-</v>
      </c>
      <c r="S967" s="30">
        <v>49000</v>
      </c>
      <c r="T967" s="30">
        <v>94964</v>
      </c>
      <c r="U967" s="23">
        <f t="shared" si="350"/>
        <v>147.59979787771601</v>
      </c>
      <c r="V967" s="94">
        <v>0</v>
      </c>
      <c r="W967" s="24">
        <v>-100</v>
      </c>
      <c r="X967" s="30">
        <v>0</v>
      </c>
      <c r="Y967" s="24" t="s">
        <v>1226</v>
      </c>
      <c r="Z967" s="30">
        <v>0</v>
      </c>
      <c r="AA967" s="24" t="str">
        <f t="shared" si="351"/>
        <v>-</v>
      </c>
      <c r="AB967" s="64">
        <f>Z967*$AB$3*$AB$4</f>
        <v>0</v>
      </c>
      <c r="AC967" s="23" t="str">
        <f t="shared" si="352"/>
        <v>-</v>
      </c>
    </row>
    <row r="968" spans="1:29">
      <c r="A968" s="25"/>
      <c r="B968" s="25"/>
      <c r="C968" s="25"/>
      <c r="D968" s="25"/>
      <c r="E968" s="26" t="s">
        <v>131</v>
      </c>
      <c r="F968" s="28"/>
      <c r="G968" s="32" t="s">
        <v>355</v>
      </c>
      <c r="H968" s="20">
        <f t="shared" ref="H968:AB968" si="370">SUM(H969:H974)</f>
        <v>76000</v>
      </c>
      <c r="I968" s="20">
        <f t="shared" si="370"/>
        <v>9112767</v>
      </c>
      <c r="J968" s="20">
        <f t="shared" si="370"/>
        <v>379369</v>
      </c>
      <c r="K968" s="20">
        <f t="shared" si="370"/>
        <v>4069747</v>
      </c>
      <c r="L968" s="22">
        <f t="shared" si="357"/>
        <v>-55.340161775232481</v>
      </c>
      <c r="M968" s="20">
        <f t="shared" si="370"/>
        <v>160012</v>
      </c>
      <c r="N968" s="20">
        <f t="shared" si="370"/>
        <v>11282910</v>
      </c>
      <c r="O968" s="22">
        <f t="shared" si="348"/>
        <v>177.23860967278802</v>
      </c>
      <c r="P968" s="20">
        <f t="shared" si="370"/>
        <v>71729</v>
      </c>
      <c r="Q968" s="20">
        <f t="shared" si="370"/>
        <v>10050237</v>
      </c>
      <c r="R968" s="22">
        <f t="shared" si="349"/>
        <v>-10.925133675620913</v>
      </c>
      <c r="S968" s="20">
        <f t="shared" si="370"/>
        <v>77000</v>
      </c>
      <c r="T968" s="20">
        <f t="shared" si="370"/>
        <v>3325157</v>
      </c>
      <c r="U968" s="23">
        <f t="shared" si="350"/>
        <v>-99.233848913214686</v>
      </c>
      <c r="V968" s="79">
        <v>441816</v>
      </c>
      <c r="W968" s="80">
        <v>473.78701298701299</v>
      </c>
      <c r="X968" s="79">
        <v>484915.46890751994</v>
      </c>
      <c r="Y968" s="80">
        <v>9.7550719999999842</v>
      </c>
      <c r="Z968" s="79">
        <v>531157.95360770554</v>
      </c>
      <c r="AA968" s="24">
        <f t="shared" si="351"/>
        <v>9.5361950000000206</v>
      </c>
      <c r="AB968" s="63">
        <f t="shared" si="370"/>
        <v>580754.29636787134</v>
      </c>
      <c r="AC968" s="23">
        <f t="shared" si="352"/>
        <v>9.3373999999999882</v>
      </c>
    </row>
    <row r="969" spans="1:29">
      <c r="A969" s="25"/>
      <c r="B969" s="25"/>
      <c r="C969" s="25"/>
      <c r="D969" s="25"/>
      <c r="E969" s="25"/>
      <c r="F969" s="28" t="s">
        <v>1023</v>
      </c>
      <c r="G969" s="29">
        <v>100</v>
      </c>
      <c r="H969" s="31">
        <v>0</v>
      </c>
      <c r="I969" s="30">
        <v>8074778</v>
      </c>
      <c r="J969" s="30">
        <v>313369</v>
      </c>
      <c r="K969" s="30">
        <v>3615987</v>
      </c>
      <c r="L969" s="22">
        <f t="shared" si="357"/>
        <v>-55.218744094264885</v>
      </c>
      <c r="M969" s="31">
        <v>0</v>
      </c>
      <c r="N969" s="30">
        <v>9854714</v>
      </c>
      <c r="O969" s="22">
        <f t="shared" si="348"/>
        <v>172.53178731007608</v>
      </c>
      <c r="P969" s="31">
        <v>0</v>
      </c>
      <c r="Q969" s="30">
        <v>9881044</v>
      </c>
      <c r="R969" s="22">
        <f t="shared" si="349"/>
        <v>0.26718177716776381</v>
      </c>
      <c r="S969" s="31">
        <v>0</v>
      </c>
      <c r="T969" s="30">
        <v>3152416</v>
      </c>
      <c r="U969" s="23">
        <f t="shared" si="350"/>
        <v>-100</v>
      </c>
      <c r="V969" s="30">
        <v>0</v>
      </c>
      <c r="W969" s="24" t="s">
        <v>1226</v>
      </c>
      <c r="X969" s="30">
        <v>0</v>
      </c>
      <c r="Y969" s="24" t="s">
        <v>1226</v>
      </c>
      <c r="Z969" s="30">
        <v>0</v>
      </c>
      <c r="AA969" s="24" t="str">
        <f t="shared" si="351"/>
        <v>-</v>
      </c>
      <c r="AB969" s="64">
        <f t="shared" ref="AB969:AB974" si="371">Z969*$AB$3*$AB$4</f>
        <v>0</v>
      </c>
      <c r="AC969" s="23" t="str">
        <f t="shared" si="352"/>
        <v>-</v>
      </c>
    </row>
    <row r="970" spans="1:29">
      <c r="A970" s="25"/>
      <c r="B970" s="25"/>
      <c r="C970" s="25"/>
      <c r="D970" s="25"/>
      <c r="E970" s="25"/>
      <c r="F970" s="28" t="s">
        <v>1023</v>
      </c>
      <c r="G970" s="29">
        <v>120</v>
      </c>
      <c r="H970" s="30">
        <v>20000</v>
      </c>
      <c r="I970" s="30">
        <v>3656</v>
      </c>
      <c r="J970" s="31">
        <v>0</v>
      </c>
      <c r="K970" s="30">
        <v>22149</v>
      </c>
      <c r="L970" s="22">
        <f t="shared" si="357"/>
        <v>505.82603938730847</v>
      </c>
      <c r="M970" s="31">
        <v>12</v>
      </c>
      <c r="N970" s="30">
        <v>34470</v>
      </c>
      <c r="O970" s="22">
        <f t="shared" si="348"/>
        <v>55.627793579845587</v>
      </c>
      <c r="P970" s="31">
        <v>0</v>
      </c>
      <c r="Q970" s="31">
        <v>132</v>
      </c>
      <c r="R970" s="22">
        <f t="shared" si="349"/>
        <v>-99.617058311575278</v>
      </c>
      <c r="S970" s="31">
        <v>0</v>
      </c>
      <c r="T970" s="31">
        <v>404</v>
      </c>
      <c r="U970" s="23">
        <f t="shared" si="350"/>
        <v>-100</v>
      </c>
      <c r="V970" s="30">
        <v>0</v>
      </c>
      <c r="W970" s="24" t="s">
        <v>1226</v>
      </c>
      <c r="X970" s="30">
        <v>0</v>
      </c>
      <c r="Y970" s="24" t="s">
        <v>1226</v>
      </c>
      <c r="Z970" s="30">
        <v>0</v>
      </c>
      <c r="AA970" s="24" t="str">
        <f t="shared" si="351"/>
        <v>-</v>
      </c>
      <c r="AB970" s="64">
        <f t="shared" si="371"/>
        <v>0</v>
      </c>
      <c r="AC970" s="23" t="str">
        <f t="shared" si="352"/>
        <v>-</v>
      </c>
    </row>
    <row r="971" spans="1:29">
      <c r="A971" s="25"/>
      <c r="B971" s="25"/>
      <c r="C971" s="25"/>
      <c r="D971" s="25"/>
      <c r="E971" s="25"/>
      <c r="F971" s="28" t="s">
        <v>1023</v>
      </c>
      <c r="G971" s="29">
        <v>138</v>
      </c>
      <c r="H971" s="31"/>
      <c r="I971" s="31"/>
      <c r="J971" s="31">
        <v>0</v>
      </c>
      <c r="K971" s="30">
        <v>60837</v>
      </c>
      <c r="L971" s="22" t="str">
        <f t="shared" si="357"/>
        <v>-</v>
      </c>
      <c r="M971" s="31">
        <v>0</v>
      </c>
      <c r="N971" s="30">
        <v>6792</v>
      </c>
      <c r="O971" s="22">
        <f t="shared" si="348"/>
        <v>-88.835741407367223</v>
      </c>
      <c r="P971" s="31">
        <v>0</v>
      </c>
      <c r="Q971" s="30">
        <v>19249</v>
      </c>
      <c r="R971" s="22">
        <f t="shared" si="349"/>
        <v>183.40694935217903</v>
      </c>
      <c r="S971" s="31"/>
      <c r="T971" s="31"/>
      <c r="U971" s="23">
        <f t="shared" si="350"/>
        <v>-100</v>
      </c>
      <c r="V971" s="30">
        <v>0</v>
      </c>
      <c r="W971" s="24" t="s">
        <v>1226</v>
      </c>
      <c r="X971" s="30">
        <v>0</v>
      </c>
      <c r="Y971" s="24" t="s">
        <v>1226</v>
      </c>
      <c r="Z971" s="30">
        <v>0</v>
      </c>
      <c r="AA971" s="24" t="str">
        <f t="shared" si="351"/>
        <v>-</v>
      </c>
      <c r="AB971" s="64">
        <f t="shared" si="371"/>
        <v>0</v>
      </c>
      <c r="AC971" s="23" t="str">
        <f t="shared" si="352"/>
        <v>-</v>
      </c>
    </row>
    <row r="972" spans="1:29">
      <c r="A972" s="25"/>
      <c r="B972" s="25"/>
      <c r="C972" s="25"/>
      <c r="D972" s="25"/>
      <c r="E972" s="25"/>
      <c r="F972" s="28" t="s">
        <v>1023</v>
      </c>
      <c r="G972" s="29">
        <v>158</v>
      </c>
      <c r="H972" s="31">
        <v>0</v>
      </c>
      <c r="I972" s="30">
        <v>4158</v>
      </c>
      <c r="J972" s="31">
        <v>0</v>
      </c>
      <c r="K972" s="30">
        <v>2150</v>
      </c>
      <c r="L972" s="22">
        <f t="shared" si="357"/>
        <v>-48.292448292448299</v>
      </c>
      <c r="M972" s="31">
        <v>0</v>
      </c>
      <c r="N972" s="30">
        <v>2092</v>
      </c>
      <c r="O972" s="22">
        <f t="shared" si="348"/>
        <v>-2.6976744186046631</v>
      </c>
      <c r="P972" s="31"/>
      <c r="Q972" s="31"/>
      <c r="R972" s="22">
        <f t="shared" si="349"/>
        <v>-100</v>
      </c>
      <c r="S972" s="31"/>
      <c r="T972" s="31"/>
      <c r="U972" s="23" t="str">
        <f t="shared" si="350"/>
        <v>-</v>
      </c>
      <c r="V972" s="30">
        <v>0</v>
      </c>
      <c r="W972" s="24" t="s">
        <v>1226</v>
      </c>
      <c r="X972" s="30">
        <v>0</v>
      </c>
      <c r="Y972" s="24" t="s">
        <v>1226</v>
      </c>
      <c r="Z972" s="30">
        <v>0</v>
      </c>
      <c r="AA972" s="24" t="str">
        <f t="shared" si="351"/>
        <v>-</v>
      </c>
      <c r="AB972" s="64">
        <f t="shared" si="371"/>
        <v>0</v>
      </c>
      <c r="AC972" s="23" t="str">
        <f t="shared" si="352"/>
        <v>-</v>
      </c>
    </row>
    <row r="973" spans="1:29">
      <c r="A973" s="25"/>
      <c r="B973" s="25"/>
      <c r="C973" s="25"/>
      <c r="D973" s="25"/>
      <c r="E973" s="25"/>
      <c r="F973" s="28" t="s">
        <v>1023</v>
      </c>
      <c r="G973" s="29">
        <v>220</v>
      </c>
      <c r="H973" s="30">
        <v>56000</v>
      </c>
      <c r="I973" s="30">
        <v>1030175</v>
      </c>
      <c r="J973" s="30">
        <v>66000</v>
      </c>
      <c r="K973" s="30">
        <v>368624</v>
      </c>
      <c r="L973" s="22">
        <f t="shared" si="357"/>
        <v>-64.217341713786482</v>
      </c>
      <c r="M973" s="30">
        <v>160000</v>
      </c>
      <c r="N973" s="30">
        <v>1384842</v>
      </c>
      <c r="O973" s="22">
        <f t="shared" si="348"/>
        <v>275.67874039671858</v>
      </c>
      <c r="P973" s="30">
        <v>71729</v>
      </c>
      <c r="Q973" s="30">
        <v>149812</v>
      </c>
      <c r="R973" s="22">
        <f t="shared" si="349"/>
        <v>-89.182014987991408</v>
      </c>
      <c r="S973" s="30">
        <v>77000</v>
      </c>
      <c r="T973" s="30">
        <v>166673</v>
      </c>
      <c r="U973" s="23">
        <f t="shared" si="350"/>
        <v>-48.602248151015935</v>
      </c>
      <c r="V973" s="94">
        <v>441816</v>
      </c>
      <c r="W973" s="24">
        <v>473.78701298701299</v>
      </c>
      <c r="X973" s="30">
        <v>484915.46890751994</v>
      </c>
      <c r="Y973" s="24">
        <v>9.7550719999999842</v>
      </c>
      <c r="Z973" s="30">
        <v>531157.95360770554</v>
      </c>
      <c r="AA973" s="24">
        <f t="shared" si="351"/>
        <v>9.5361950000000206</v>
      </c>
      <c r="AB973" s="64">
        <f t="shared" si="371"/>
        <v>580754.29636787134</v>
      </c>
      <c r="AC973" s="23">
        <f t="shared" si="352"/>
        <v>9.3373999999999882</v>
      </c>
    </row>
    <row r="974" spans="1:29">
      <c r="A974" s="25"/>
      <c r="B974" s="25"/>
      <c r="C974" s="25"/>
      <c r="D974" s="25"/>
      <c r="E974" s="25"/>
      <c r="F974" s="28" t="s">
        <v>1023</v>
      </c>
      <c r="G974" s="29">
        <v>420</v>
      </c>
      <c r="H974" s="31"/>
      <c r="I974" s="31"/>
      <c r="J974" s="31"/>
      <c r="K974" s="31"/>
      <c r="L974" s="22" t="str">
        <f t="shared" si="357"/>
        <v>-</v>
      </c>
      <c r="M974" s="31"/>
      <c r="N974" s="31"/>
      <c r="O974" s="22" t="str">
        <f t="shared" si="348"/>
        <v>-</v>
      </c>
      <c r="P974" s="31"/>
      <c r="Q974" s="31"/>
      <c r="R974" s="22" t="str">
        <f t="shared" si="349"/>
        <v>-</v>
      </c>
      <c r="S974" s="31">
        <v>0</v>
      </c>
      <c r="T974" s="30">
        <v>5664</v>
      </c>
      <c r="U974" s="23" t="str">
        <f t="shared" si="350"/>
        <v>-</v>
      </c>
      <c r="V974" s="30">
        <v>0</v>
      </c>
      <c r="W974" s="24" t="s">
        <v>1226</v>
      </c>
      <c r="X974" s="30">
        <v>0</v>
      </c>
      <c r="Y974" s="24" t="s">
        <v>1226</v>
      </c>
      <c r="Z974" s="30">
        <v>0</v>
      </c>
      <c r="AA974" s="24" t="str">
        <f t="shared" si="351"/>
        <v>-</v>
      </c>
      <c r="AB974" s="64">
        <f t="shared" si="371"/>
        <v>0</v>
      </c>
      <c r="AC974" s="23" t="str">
        <f t="shared" si="352"/>
        <v>-</v>
      </c>
    </row>
    <row r="975" spans="1:29">
      <c r="A975" s="25"/>
      <c r="B975" s="25"/>
      <c r="C975" s="26" t="s">
        <v>49</v>
      </c>
      <c r="D975" s="26"/>
      <c r="E975" s="26"/>
      <c r="F975" s="28"/>
      <c r="G975" s="32" t="s">
        <v>355</v>
      </c>
      <c r="H975" s="20">
        <f t="shared" ref="H975:AB975" si="372">H976+H1000+H1021</f>
        <v>133114248</v>
      </c>
      <c r="I975" s="20">
        <f t="shared" si="372"/>
        <v>145729104</v>
      </c>
      <c r="J975" s="20">
        <f t="shared" si="372"/>
        <v>150192023</v>
      </c>
      <c r="K975" s="20">
        <f t="shared" si="372"/>
        <v>94328414</v>
      </c>
      <c r="L975" s="22">
        <f t="shared" si="357"/>
        <v>-35.271396439794216</v>
      </c>
      <c r="M975" s="20">
        <f t="shared" si="372"/>
        <v>166516594</v>
      </c>
      <c r="N975" s="20">
        <f t="shared" si="372"/>
        <v>138124779</v>
      </c>
      <c r="O975" s="22">
        <f t="shared" si="348"/>
        <v>46.429663282582055</v>
      </c>
      <c r="P975" s="20">
        <f t="shared" si="372"/>
        <v>138391470</v>
      </c>
      <c r="Q975" s="20">
        <f t="shared" si="372"/>
        <v>181431472</v>
      </c>
      <c r="R975" s="22">
        <f t="shared" si="349"/>
        <v>31.353312065751794</v>
      </c>
      <c r="S975" s="20">
        <f t="shared" si="372"/>
        <v>179575130</v>
      </c>
      <c r="T975" s="20">
        <f t="shared" si="372"/>
        <v>69030379</v>
      </c>
      <c r="U975" s="23">
        <f t="shared" si="350"/>
        <v>-1.0231642721831662</v>
      </c>
      <c r="V975" s="79">
        <v>396383363</v>
      </c>
      <c r="W975" s="80">
        <v>120.73399751958971</v>
      </c>
      <c r="X975" s="79">
        <v>213946676.05315393</v>
      </c>
      <c r="Y975" s="80">
        <v>-46.025313869403263</v>
      </c>
      <c r="Z975" s="79">
        <v>232947975.47221953</v>
      </c>
      <c r="AA975" s="24">
        <f t="shared" si="351"/>
        <v>8.8813249028205661</v>
      </c>
      <c r="AB975" s="63">
        <f t="shared" si="372"/>
        <v>254699259.73396257</v>
      </c>
      <c r="AC975" s="23">
        <f t="shared" si="352"/>
        <v>9.3374000000000024</v>
      </c>
    </row>
    <row r="976" spans="1:29">
      <c r="A976" s="25"/>
      <c r="B976" s="25"/>
      <c r="C976" s="25"/>
      <c r="D976" s="26" t="s">
        <v>356</v>
      </c>
      <c r="E976" s="26"/>
      <c r="F976" s="28"/>
      <c r="G976" s="32" t="s">
        <v>355</v>
      </c>
      <c r="H976" s="20">
        <f t="shared" ref="H976:AB976" si="373">H977+H979+H981+H983+H985+H987+H989+H991+H995+H998</f>
        <v>130328899</v>
      </c>
      <c r="I976" s="20">
        <f t="shared" si="373"/>
        <v>139547168</v>
      </c>
      <c r="J976" s="20">
        <f t="shared" si="373"/>
        <v>141202398</v>
      </c>
      <c r="K976" s="20">
        <f t="shared" si="373"/>
        <v>87000722</v>
      </c>
      <c r="L976" s="22">
        <f t="shared" si="357"/>
        <v>-37.654971256743806</v>
      </c>
      <c r="M976" s="20">
        <f t="shared" si="373"/>
        <v>162795292</v>
      </c>
      <c r="N976" s="20">
        <f t="shared" si="373"/>
        <v>128069390</v>
      </c>
      <c r="O976" s="22">
        <f t="shared" si="348"/>
        <v>47.204973770217691</v>
      </c>
      <c r="P976" s="20">
        <f t="shared" si="373"/>
        <v>128527297</v>
      </c>
      <c r="Q976" s="20">
        <f t="shared" si="373"/>
        <v>167735771</v>
      </c>
      <c r="R976" s="22">
        <f t="shared" si="349"/>
        <v>30.972569635882564</v>
      </c>
      <c r="S976" s="20">
        <f t="shared" si="373"/>
        <v>171291907</v>
      </c>
      <c r="T976" s="20">
        <f t="shared" si="373"/>
        <v>63698850</v>
      </c>
      <c r="U976" s="23">
        <f t="shared" si="350"/>
        <v>2.1200820664544011</v>
      </c>
      <c r="V976" s="79">
        <v>385914603</v>
      </c>
      <c r="W976" s="80">
        <v>125.2964601532517</v>
      </c>
      <c r="X976" s="79">
        <v>202926843</v>
      </c>
      <c r="Y976" s="80">
        <v>-47.416645697649329</v>
      </c>
      <c r="Z976" s="79">
        <v>221376150</v>
      </c>
      <c r="AA976" s="24">
        <f t="shared" si="351"/>
        <v>9.0916049977676039</v>
      </c>
      <c r="AB976" s="63">
        <f t="shared" si="373"/>
        <v>242046926.63010001</v>
      </c>
      <c r="AC976" s="23">
        <f t="shared" si="352"/>
        <v>9.3374000000000024</v>
      </c>
    </row>
    <row r="977" spans="1:29">
      <c r="A977" s="25"/>
      <c r="B977" s="25"/>
      <c r="C977" s="25"/>
      <c r="D977" s="25"/>
      <c r="E977" s="26" t="s">
        <v>132</v>
      </c>
      <c r="F977" s="28"/>
      <c r="G977" s="32" t="s">
        <v>355</v>
      </c>
      <c r="H977" s="20">
        <f t="shared" ref="H977:AB977" si="374">H978</f>
        <v>38251016</v>
      </c>
      <c r="I977" s="20">
        <f t="shared" si="374"/>
        <v>41553512</v>
      </c>
      <c r="J977" s="20">
        <f t="shared" si="374"/>
        <v>41383807</v>
      </c>
      <c r="K977" s="20">
        <f t="shared" si="374"/>
        <v>20681278</v>
      </c>
      <c r="L977" s="22">
        <f t="shared" si="357"/>
        <v>-50.229771192384412</v>
      </c>
      <c r="M977" s="20">
        <f t="shared" si="374"/>
        <v>46138570</v>
      </c>
      <c r="N977" s="20">
        <f t="shared" si="374"/>
        <v>37247983</v>
      </c>
      <c r="O977" s="22">
        <f t="shared" si="348"/>
        <v>80.104841683381466</v>
      </c>
      <c r="P977" s="20">
        <f t="shared" si="374"/>
        <v>32683197</v>
      </c>
      <c r="Q977" s="20">
        <f t="shared" si="374"/>
        <v>56366689</v>
      </c>
      <c r="R977" s="22">
        <f t="shared" si="349"/>
        <v>51.328164534439367</v>
      </c>
      <c r="S977" s="20">
        <f t="shared" si="374"/>
        <v>56061415</v>
      </c>
      <c r="T977" s="20">
        <f t="shared" si="374"/>
        <v>22802502</v>
      </c>
      <c r="U977" s="23">
        <f t="shared" si="350"/>
        <v>-0.54158582917651188</v>
      </c>
      <c r="V977" s="79">
        <v>129678793</v>
      </c>
      <c r="W977" s="80">
        <v>131.31559023260473</v>
      </c>
      <c r="X977" s="79">
        <v>68192160</v>
      </c>
      <c r="Y977" s="80">
        <v>-47.414562996433808</v>
      </c>
      <c r="Z977" s="79">
        <v>74391922</v>
      </c>
      <c r="AA977" s="24">
        <f t="shared" si="351"/>
        <v>9.0916052519820454</v>
      </c>
      <c r="AB977" s="63">
        <f t="shared" si="374"/>
        <v>81338193.324827999</v>
      </c>
      <c r="AC977" s="23">
        <f t="shared" si="352"/>
        <v>9.3374000000000024</v>
      </c>
    </row>
    <row r="978" spans="1:29">
      <c r="A978" s="25"/>
      <c r="B978" s="25"/>
      <c r="C978" s="25"/>
      <c r="D978" s="25"/>
      <c r="E978" s="25"/>
      <c r="F978" s="28" t="s">
        <v>1024</v>
      </c>
      <c r="G978" s="29">
        <v>100</v>
      </c>
      <c r="H978" s="30">
        <v>38251016</v>
      </c>
      <c r="I978" s="30">
        <v>41553512</v>
      </c>
      <c r="J978" s="30">
        <v>41383807</v>
      </c>
      <c r="K978" s="30">
        <v>20681278</v>
      </c>
      <c r="L978" s="22">
        <f t="shared" si="357"/>
        <v>-50.229771192384412</v>
      </c>
      <c r="M978" s="30">
        <v>46138570</v>
      </c>
      <c r="N978" s="30">
        <v>37247983</v>
      </c>
      <c r="O978" s="22">
        <f t="shared" si="348"/>
        <v>80.104841683381466</v>
      </c>
      <c r="P978" s="30">
        <v>32683197</v>
      </c>
      <c r="Q978" s="30">
        <v>56366689</v>
      </c>
      <c r="R978" s="22">
        <f t="shared" si="349"/>
        <v>51.328164534439367</v>
      </c>
      <c r="S978" s="30">
        <v>56061415</v>
      </c>
      <c r="T978" s="30">
        <v>22802502</v>
      </c>
      <c r="U978" s="23">
        <f t="shared" si="350"/>
        <v>-0.54158582917651188</v>
      </c>
      <c r="V978" s="89">
        <v>129678793</v>
      </c>
      <c r="W978" s="90"/>
      <c r="X978" s="89">
        <v>68192160</v>
      </c>
      <c r="Y978" s="90"/>
      <c r="Z978" s="89">
        <v>74391922</v>
      </c>
      <c r="AA978" s="24">
        <f t="shared" si="351"/>
        <v>9.0916052519820454</v>
      </c>
      <c r="AB978" s="64">
        <f>Z978*$AB$3*$AB$4</f>
        <v>81338193.324827999</v>
      </c>
      <c r="AC978" s="23">
        <f t="shared" si="352"/>
        <v>9.3374000000000024</v>
      </c>
    </row>
    <row r="979" spans="1:29">
      <c r="A979" s="25"/>
      <c r="B979" s="25"/>
      <c r="C979" s="25"/>
      <c r="D979" s="25"/>
      <c r="E979" s="26" t="s">
        <v>133</v>
      </c>
      <c r="F979" s="28"/>
      <c r="G979" s="32" t="s">
        <v>355</v>
      </c>
      <c r="H979" s="20">
        <f t="shared" ref="H979:AB979" si="375">H980</f>
        <v>245363</v>
      </c>
      <c r="I979" s="20">
        <f t="shared" si="375"/>
        <v>419851</v>
      </c>
      <c r="J979" s="20">
        <f t="shared" si="375"/>
        <v>265459</v>
      </c>
      <c r="K979" s="20">
        <f t="shared" si="375"/>
        <v>414831</v>
      </c>
      <c r="L979" s="22">
        <f t="shared" si="357"/>
        <v>-1.1956622706626945</v>
      </c>
      <c r="M979" s="20">
        <f t="shared" si="375"/>
        <v>585424</v>
      </c>
      <c r="N979" s="20">
        <f t="shared" si="375"/>
        <v>200053</v>
      </c>
      <c r="O979" s="22">
        <f t="shared" si="348"/>
        <v>-51.774819143217357</v>
      </c>
      <c r="P979" s="20">
        <f t="shared" si="375"/>
        <v>450286</v>
      </c>
      <c r="Q979" s="20">
        <f t="shared" si="375"/>
        <v>291450</v>
      </c>
      <c r="R979" s="22">
        <f t="shared" si="349"/>
        <v>45.686393105826966</v>
      </c>
      <c r="S979" s="20">
        <f t="shared" si="375"/>
        <v>261802</v>
      </c>
      <c r="T979" s="20">
        <f t="shared" si="375"/>
        <v>194074</v>
      </c>
      <c r="U979" s="23">
        <f t="shared" si="350"/>
        <v>-10.172585349116488</v>
      </c>
      <c r="V979" s="79">
        <v>670564</v>
      </c>
      <c r="W979" s="80">
        <v>156.13402495015316</v>
      </c>
      <c r="X979" s="79">
        <v>352598</v>
      </c>
      <c r="Y979" s="80">
        <v>-47.417696148316935</v>
      </c>
      <c r="Z979" s="79">
        <v>384654</v>
      </c>
      <c r="AA979" s="24">
        <f t="shared" si="351"/>
        <v>9.091373178520584</v>
      </c>
      <c r="AB979" s="63">
        <f t="shared" si="375"/>
        <v>420570.68259599997</v>
      </c>
      <c r="AC979" s="23">
        <f t="shared" si="352"/>
        <v>9.3373999999999882</v>
      </c>
    </row>
    <row r="980" spans="1:29">
      <c r="A980" s="25"/>
      <c r="B980" s="25"/>
      <c r="C980" s="25"/>
      <c r="D980" s="25"/>
      <c r="E980" s="25"/>
      <c r="F980" s="28" t="s">
        <v>1025</v>
      </c>
      <c r="G980" s="29">
        <v>100</v>
      </c>
      <c r="H980" s="30">
        <v>245363</v>
      </c>
      <c r="I980" s="30">
        <v>419851</v>
      </c>
      <c r="J980" s="30">
        <v>265459</v>
      </c>
      <c r="K980" s="30">
        <v>414831</v>
      </c>
      <c r="L980" s="22">
        <f t="shared" si="357"/>
        <v>-1.1956622706626945</v>
      </c>
      <c r="M980" s="30">
        <v>585424</v>
      </c>
      <c r="N980" s="30">
        <v>200053</v>
      </c>
      <c r="O980" s="22">
        <f t="shared" si="348"/>
        <v>-51.774819143217357</v>
      </c>
      <c r="P980" s="30">
        <v>450286</v>
      </c>
      <c r="Q980" s="30">
        <v>291450</v>
      </c>
      <c r="R980" s="22">
        <f t="shared" si="349"/>
        <v>45.686393105826966</v>
      </c>
      <c r="S980" s="30">
        <v>261802</v>
      </c>
      <c r="T980" s="30">
        <v>194074</v>
      </c>
      <c r="U980" s="23">
        <f t="shared" si="350"/>
        <v>-10.172585349116488</v>
      </c>
      <c r="V980" s="89">
        <v>670564</v>
      </c>
      <c r="W980" s="90"/>
      <c r="X980" s="89">
        <v>352598</v>
      </c>
      <c r="Y980" s="90"/>
      <c r="Z980" s="89">
        <v>384654</v>
      </c>
      <c r="AA980" s="24">
        <f t="shared" si="351"/>
        <v>9.091373178520584</v>
      </c>
      <c r="AB980" s="64">
        <f>Z980*$AB$3*$AB$4</f>
        <v>420570.68259599997</v>
      </c>
      <c r="AC980" s="23">
        <f t="shared" si="352"/>
        <v>9.3373999999999882</v>
      </c>
    </row>
    <row r="981" spans="1:29">
      <c r="A981" s="25"/>
      <c r="B981" s="25"/>
      <c r="C981" s="25"/>
      <c r="D981" s="25"/>
      <c r="E981" s="26" t="s">
        <v>134</v>
      </c>
      <c r="F981" s="28"/>
      <c r="G981" s="32" t="s">
        <v>355</v>
      </c>
      <c r="H981" s="20">
        <f t="shared" ref="H981:AB981" si="376">H982</f>
        <v>26350972</v>
      </c>
      <c r="I981" s="20">
        <f t="shared" si="376"/>
        <v>27100822</v>
      </c>
      <c r="J981" s="20">
        <f t="shared" si="376"/>
        <v>28509139</v>
      </c>
      <c r="K981" s="20">
        <f t="shared" si="376"/>
        <v>24876229</v>
      </c>
      <c r="L981" s="22">
        <f t="shared" si="357"/>
        <v>-8.2085812747672406</v>
      </c>
      <c r="M981" s="20">
        <f t="shared" si="376"/>
        <v>35587511</v>
      </c>
      <c r="N981" s="20">
        <f t="shared" si="376"/>
        <v>25871855</v>
      </c>
      <c r="O981" s="22">
        <f t="shared" si="348"/>
        <v>4.0023188402068541</v>
      </c>
      <c r="P981" s="20">
        <f t="shared" si="376"/>
        <v>30779228</v>
      </c>
      <c r="Q981" s="20">
        <f t="shared" si="376"/>
        <v>26914927</v>
      </c>
      <c r="R981" s="22">
        <f t="shared" si="349"/>
        <v>4.0316861701644484</v>
      </c>
      <c r="S981" s="20">
        <f t="shared" si="376"/>
        <v>28953858</v>
      </c>
      <c r="T981" s="20">
        <f t="shared" si="376"/>
        <v>5697075</v>
      </c>
      <c r="U981" s="23">
        <f t="shared" si="350"/>
        <v>7.5754654656875005</v>
      </c>
      <c r="V981" s="79">
        <v>61925424</v>
      </c>
      <c r="W981" s="80">
        <v>113.87624405700961</v>
      </c>
      <c r="X981" s="79">
        <v>32561792</v>
      </c>
      <c r="Y981" s="80">
        <v>-47.417732658560396</v>
      </c>
      <c r="Z981" s="79">
        <v>35522181</v>
      </c>
      <c r="AA981" s="24">
        <f t="shared" si="351"/>
        <v>9.0916034350935035</v>
      </c>
      <c r="AB981" s="63">
        <f t="shared" si="376"/>
        <v>38839029.128693998</v>
      </c>
      <c r="AC981" s="23">
        <f t="shared" si="352"/>
        <v>9.3373999999999882</v>
      </c>
    </row>
    <row r="982" spans="1:29">
      <c r="A982" s="25"/>
      <c r="B982" s="25"/>
      <c r="C982" s="25"/>
      <c r="D982" s="25"/>
      <c r="E982" s="25"/>
      <c r="F982" s="28" t="s">
        <v>1026</v>
      </c>
      <c r="G982" s="29">
        <v>100</v>
      </c>
      <c r="H982" s="30">
        <v>26350972</v>
      </c>
      <c r="I982" s="30">
        <v>27100822</v>
      </c>
      <c r="J982" s="30">
        <v>28509139</v>
      </c>
      <c r="K982" s="30">
        <v>24876229</v>
      </c>
      <c r="L982" s="22">
        <f t="shared" si="357"/>
        <v>-8.2085812747672406</v>
      </c>
      <c r="M982" s="30">
        <v>35587511</v>
      </c>
      <c r="N982" s="30">
        <v>25871855</v>
      </c>
      <c r="O982" s="22">
        <f t="shared" si="348"/>
        <v>4.0023188402068541</v>
      </c>
      <c r="P982" s="30">
        <v>30779228</v>
      </c>
      <c r="Q982" s="30">
        <v>26914927</v>
      </c>
      <c r="R982" s="22">
        <f t="shared" si="349"/>
        <v>4.0316861701644484</v>
      </c>
      <c r="S982" s="30">
        <v>28953858</v>
      </c>
      <c r="T982" s="30">
        <v>5697075</v>
      </c>
      <c r="U982" s="23">
        <f t="shared" si="350"/>
        <v>7.5754654656875005</v>
      </c>
      <c r="V982" s="89">
        <v>61925424</v>
      </c>
      <c r="W982" s="90"/>
      <c r="X982" s="89">
        <v>32561792</v>
      </c>
      <c r="Y982" s="90"/>
      <c r="Z982" s="89">
        <v>35522181</v>
      </c>
      <c r="AA982" s="24">
        <f t="shared" si="351"/>
        <v>9.0916034350935035</v>
      </c>
      <c r="AB982" s="64">
        <f>Z982*$AB$3*$AB$4</f>
        <v>38839029.128693998</v>
      </c>
      <c r="AC982" s="23">
        <f t="shared" si="352"/>
        <v>9.3373999999999882</v>
      </c>
    </row>
    <row r="983" spans="1:29">
      <c r="A983" s="25"/>
      <c r="B983" s="25"/>
      <c r="C983" s="25"/>
      <c r="D983" s="25"/>
      <c r="E983" s="26" t="s">
        <v>135</v>
      </c>
      <c r="F983" s="28"/>
      <c r="G983" s="32" t="s">
        <v>355</v>
      </c>
      <c r="H983" s="20">
        <f t="shared" ref="H983:AB983" si="377">H984</f>
        <v>19312680</v>
      </c>
      <c r="I983" s="20">
        <f t="shared" si="377"/>
        <v>20815503</v>
      </c>
      <c r="J983" s="20">
        <f t="shared" si="377"/>
        <v>20894406</v>
      </c>
      <c r="K983" s="20">
        <f t="shared" si="377"/>
        <v>8187913</v>
      </c>
      <c r="L983" s="22">
        <f t="shared" si="357"/>
        <v>-60.664351949602178</v>
      </c>
      <c r="M983" s="20">
        <f t="shared" si="377"/>
        <v>20833275</v>
      </c>
      <c r="N983" s="20">
        <f t="shared" si="377"/>
        <v>30080744</v>
      </c>
      <c r="O983" s="22">
        <f t="shared" si="348"/>
        <v>267.3798683498469</v>
      </c>
      <c r="P983" s="20">
        <f t="shared" si="377"/>
        <v>23802361</v>
      </c>
      <c r="Q983" s="20">
        <f t="shared" si="377"/>
        <v>38207360</v>
      </c>
      <c r="R983" s="22">
        <f t="shared" si="349"/>
        <v>27.016007316840302</v>
      </c>
      <c r="S983" s="20">
        <f t="shared" si="377"/>
        <v>39774812</v>
      </c>
      <c r="T983" s="20">
        <f t="shared" si="377"/>
        <v>17408378</v>
      </c>
      <c r="U983" s="23">
        <f t="shared" si="350"/>
        <v>4.1024870600847549</v>
      </c>
      <c r="V983" s="79">
        <v>87906868</v>
      </c>
      <c r="W983" s="80">
        <v>121.01139786656944</v>
      </c>
      <c r="X983" s="79">
        <v>46223424</v>
      </c>
      <c r="Y983" s="80">
        <v>-47.417733049026388</v>
      </c>
      <c r="Z983" s="79">
        <v>50425876</v>
      </c>
      <c r="AA983" s="24">
        <f t="shared" si="351"/>
        <v>9.0916068874517038</v>
      </c>
      <c r="AB983" s="63">
        <f t="shared" si="377"/>
        <v>55134341.745623991</v>
      </c>
      <c r="AC983" s="23">
        <f t="shared" si="352"/>
        <v>9.3373999999999882</v>
      </c>
    </row>
    <row r="984" spans="1:29">
      <c r="A984" s="25"/>
      <c r="B984" s="25"/>
      <c r="C984" s="25"/>
      <c r="D984" s="25"/>
      <c r="E984" s="25"/>
      <c r="F984" s="28" t="s">
        <v>1027</v>
      </c>
      <c r="G984" s="29">
        <v>100</v>
      </c>
      <c r="H984" s="30">
        <v>19312680</v>
      </c>
      <c r="I984" s="30">
        <v>20815503</v>
      </c>
      <c r="J984" s="30">
        <v>20894406</v>
      </c>
      <c r="K984" s="30">
        <v>8187913</v>
      </c>
      <c r="L984" s="22">
        <f t="shared" si="357"/>
        <v>-60.664351949602178</v>
      </c>
      <c r="M984" s="30">
        <v>20833275</v>
      </c>
      <c r="N984" s="30">
        <v>30080744</v>
      </c>
      <c r="O984" s="22">
        <f t="shared" ref="O984:O1047" si="378">IFERROR(N984/K984*100-100,"-")</f>
        <v>267.3798683498469</v>
      </c>
      <c r="P984" s="30">
        <v>23802361</v>
      </c>
      <c r="Q984" s="30">
        <v>38207360</v>
      </c>
      <c r="R984" s="22">
        <f t="shared" ref="R984:R1047" si="379">IFERROR(Q984/N984*100-100,"-")</f>
        <v>27.016007316840302</v>
      </c>
      <c r="S984" s="30">
        <v>39774812</v>
      </c>
      <c r="T984" s="30">
        <v>17408378</v>
      </c>
      <c r="U984" s="23">
        <f t="shared" ref="U984:U1047" si="380">IFERROR(S984/Q984*100-100,"-")</f>
        <v>4.1024870600847549</v>
      </c>
      <c r="V984" s="89">
        <v>87906868</v>
      </c>
      <c r="W984" s="90"/>
      <c r="X984" s="89">
        <v>46223424</v>
      </c>
      <c r="Y984" s="90"/>
      <c r="Z984" s="89">
        <v>50425876</v>
      </c>
      <c r="AA984" s="24">
        <f t="shared" ref="AA984:AA1047" si="381">IFERROR(Z984/X984*100-100,"-")</f>
        <v>9.0916068874517038</v>
      </c>
      <c r="AB984" s="64">
        <f>Z984*$AB$3*$AB$4</f>
        <v>55134341.745623991</v>
      </c>
      <c r="AC984" s="23">
        <f t="shared" ref="AC984:AC1047" si="382">IFERROR(AB984/Z984*100-100,"-")</f>
        <v>9.3373999999999882</v>
      </c>
    </row>
    <row r="985" spans="1:29">
      <c r="A985" s="25"/>
      <c r="B985" s="25"/>
      <c r="C985" s="25"/>
      <c r="D985" s="25"/>
      <c r="E985" s="26" t="s">
        <v>136</v>
      </c>
      <c r="F985" s="28"/>
      <c r="G985" s="32" t="s">
        <v>355</v>
      </c>
      <c r="H985" s="20">
        <f t="shared" ref="H985:AB985" si="383">H986</f>
        <v>19693678</v>
      </c>
      <c r="I985" s="20">
        <f t="shared" si="383"/>
        <v>23300680</v>
      </c>
      <c r="J985" s="20">
        <f t="shared" si="383"/>
        <v>21306607</v>
      </c>
      <c r="K985" s="20">
        <f t="shared" si="383"/>
        <v>17492121</v>
      </c>
      <c r="L985" s="22">
        <f t="shared" si="357"/>
        <v>-24.928710235066092</v>
      </c>
      <c r="M985" s="20">
        <f t="shared" si="383"/>
        <v>29214375</v>
      </c>
      <c r="N985" s="20">
        <f t="shared" si="383"/>
        <v>16838955</v>
      </c>
      <c r="O985" s="22">
        <f t="shared" si="378"/>
        <v>-3.7340583226013564</v>
      </c>
      <c r="P985" s="20">
        <f t="shared" si="383"/>
        <v>21714352</v>
      </c>
      <c r="Q985" s="20">
        <f t="shared" si="383"/>
        <v>21686963</v>
      </c>
      <c r="R985" s="22">
        <f t="shared" si="379"/>
        <v>28.790432660459032</v>
      </c>
      <c r="S985" s="20">
        <f t="shared" si="383"/>
        <v>21577322</v>
      </c>
      <c r="T985" s="20">
        <f t="shared" si="383"/>
        <v>8206556</v>
      </c>
      <c r="U985" s="23">
        <f t="shared" si="380"/>
        <v>-0.50556179765696641</v>
      </c>
      <c r="V985" s="79">
        <v>49897008</v>
      </c>
      <c r="W985" s="80">
        <v>131.24745508270212</v>
      </c>
      <c r="X985" s="79">
        <v>26236978</v>
      </c>
      <c r="Y985" s="80">
        <v>-47.417732943025356</v>
      </c>
      <c r="Z985" s="79">
        <v>28622340</v>
      </c>
      <c r="AA985" s="24">
        <f t="shared" si="381"/>
        <v>9.091603461343766</v>
      </c>
      <c r="AB985" s="63">
        <f t="shared" si="383"/>
        <v>31294922.375159997</v>
      </c>
      <c r="AC985" s="23">
        <f t="shared" si="382"/>
        <v>9.3373999999999882</v>
      </c>
    </row>
    <row r="986" spans="1:29">
      <c r="A986" s="25"/>
      <c r="B986" s="25"/>
      <c r="C986" s="25"/>
      <c r="D986" s="25"/>
      <c r="E986" s="25"/>
      <c r="F986" s="28" t="s">
        <v>1028</v>
      </c>
      <c r="G986" s="29">
        <v>100</v>
      </c>
      <c r="H986" s="30">
        <v>19693678</v>
      </c>
      <c r="I986" s="30">
        <v>23300680</v>
      </c>
      <c r="J986" s="30">
        <v>21306607</v>
      </c>
      <c r="K986" s="30">
        <v>17492121</v>
      </c>
      <c r="L986" s="22">
        <f t="shared" si="357"/>
        <v>-24.928710235066092</v>
      </c>
      <c r="M986" s="30">
        <v>29214375</v>
      </c>
      <c r="N986" s="30">
        <v>16838955</v>
      </c>
      <c r="O986" s="22">
        <f t="shared" si="378"/>
        <v>-3.7340583226013564</v>
      </c>
      <c r="P986" s="30">
        <v>21714352</v>
      </c>
      <c r="Q986" s="30">
        <v>21686963</v>
      </c>
      <c r="R986" s="22">
        <f t="shared" si="379"/>
        <v>28.790432660459032</v>
      </c>
      <c r="S986" s="30">
        <v>21577322</v>
      </c>
      <c r="T986" s="30">
        <v>8206556</v>
      </c>
      <c r="U986" s="23">
        <f t="shared" si="380"/>
        <v>-0.50556179765696641</v>
      </c>
      <c r="V986" s="89">
        <v>49897008</v>
      </c>
      <c r="W986" s="90"/>
      <c r="X986" s="89">
        <v>26236978</v>
      </c>
      <c r="Y986" s="90"/>
      <c r="Z986" s="89">
        <v>28622340</v>
      </c>
      <c r="AA986" s="24">
        <f t="shared" si="381"/>
        <v>9.091603461343766</v>
      </c>
      <c r="AB986" s="64">
        <f>Z986*$AB$3*$AB$4</f>
        <v>31294922.375159997</v>
      </c>
      <c r="AC986" s="23">
        <f t="shared" si="382"/>
        <v>9.3373999999999882</v>
      </c>
    </row>
    <row r="987" spans="1:29">
      <c r="A987" s="25"/>
      <c r="B987" s="25"/>
      <c r="C987" s="25"/>
      <c r="D987" s="25"/>
      <c r="E987" s="26" t="s">
        <v>137</v>
      </c>
      <c r="F987" s="28"/>
      <c r="G987" s="32" t="s">
        <v>355</v>
      </c>
      <c r="H987" s="20">
        <f t="shared" ref="H987:AB987" si="384">H988</f>
        <v>10305256</v>
      </c>
      <c r="I987" s="20">
        <f t="shared" si="384"/>
        <v>10638854</v>
      </c>
      <c r="J987" s="20">
        <f t="shared" si="384"/>
        <v>11552205</v>
      </c>
      <c r="K987" s="20">
        <f t="shared" si="384"/>
        <v>5839328</v>
      </c>
      <c r="L987" s="22">
        <f t="shared" si="357"/>
        <v>-45.113186063085365</v>
      </c>
      <c r="M987" s="20">
        <f t="shared" si="384"/>
        <v>12020374</v>
      </c>
      <c r="N987" s="20">
        <f t="shared" si="384"/>
        <v>9795286</v>
      </c>
      <c r="O987" s="22">
        <f t="shared" si="378"/>
        <v>67.746802371779779</v>
      </c>
      <c r="P987" s="20">
        <f t="shared" si="384"/>
        <v>8848557</v>
      </c>
      <c r="Q987" s="20">
        <f t="shared" si="384"/>
        <v>15379670</v>
      </c>
      <c r="R987" s="22">
        <f t="shared" si="379"/>
        <v>57.010933626644487</v>
      </c>
      <c r="S987" s="20">
        <f t="shared" si="384"/>
        <v>15398936</v>
      </c>
      <c r="T987" s="20">
        <f t="shared" si="384"/>
        <v>6402636</v>
      </c>
      <c r="U987" s="23">
        <f t="shared" si="380"/>
        <v>0.12526926780613223</v>
      </c>
      <c r="V987" s="79">
        <v>35385093</v>
      </c>
      <c r="W987" s="80">
        <v>129.78920751407759</v>
      </c>
      <c r="X987" s="79">
        <v>18606370</v>
      </c>
      <c r="Y987" s="80">
        <v>-47.417490184355316</v>
      </c>
      <c r="Z987" s="79">
        <v>20297988</v>
      </c>
      <c r="AA987" s="24">
        <f t="shared" si="381"/>
        <v>9.0916067991768443</v>
      </c>
      <c r="AB987" s="63">
        <f t="shared" si="384"/>
        <v>22193292.331511997</v>
      </c>
      <c r="AC987" s="23">
        <f t="shared" si="382"/>
        <v>9.3373999999999882</v>
      </c>
    </row>
    <row r="988" spans="1:29">
      <c r="A988" s="25"/>
      <c r="B988" s="25"/>
      <c r="C988" s="25"/>
      <c r="D988" s="25"/>
      <c r="E988" s="25"/>
      <c r="F988" s="28" t="s">
        <v>1029</v>
      </c>
      <c r="G988" s="29">
        <v>114</v>
      </c>
      <c r="H988" s="30">
        <v>10305256</v>
      </c>
      <c r="I988" s="30">
        <v>10638854</v>
      </c>
      <c r="J988" s="30">
        <v>11552205</v>
      </c>
      <c r="K988" s="30">
        <v>5839328</v>
      </c>
      <c r="L988" s="22">
        <f t="shared" si="357"/>
        <v>-45.113186063085365</v>
      </c>
      <c r="M988" s="30">
        <v>12020374</v>
      </c>
      <c r="N988" s="30">
        <v>9795286</v>
      </c>
      <c r="O988" s="22">
        <f t="shared" si="378"/>
        <v>67.746802371779779</v>
      </c>
      <c r="P988" s="30">
        <v>8848557</v>
      </c>
      <c r="Q988" s="30">
        <v>15379670</v>
      </c>
      <c r="R988" s="22">
        <f t="shared" si="379"/>
        <v>57.010933626644487</v>
      </c>
      <c r="S988" s="30">
        <v>15398936</v>
      </c>
      <c r="T988" s="30">
        <v>6402636</v>
      </c>
      <c r="U988" s="23">
        <f t="shared" si="380"/>
        <v>0.12526926780613223</v>
      </c>
      <c r="V988" s="89">
        <v>35385093</v>
      </c>
      <c r="W988" s="90"/>
      <c r="X988" s="89">
        <v>18606370</v>
      </c>
      <c r="Y988" s="90"/>
      <c r="Z988" s="89">
        <v>20297988</v>
      </c>
      <c r="AA988" s="24">
        <f t="shared" si="381"/>
        <v>9.0916067991768443</v>
      </c>
      <c r="AB988" s="64">
        <f>Z988*$AB$3*$AB$4</f>
        <v>22193292.331511997</v>
      </c>
      <c r="AC988" s="23">
        <f t="shared" si="382"/>
        <v>9.3373999999999882</v>
      </c>
    </row>
    <row r="989" spans="1:29">
      <c r="A989" s="25"/>
      <c r="B989" s="25"/>
      <c r="C989" s="25"/>
      <c r="D989" s="25"/>
      <c r="E989" s="26" t="s">
        <v>138</v>
      </c>
      <c r="F989" s="28"/>
      <c r="G989" s="32" t="s">
        <v>355</v>
      </c>
      <c r="H989" s="20">
        <f t="shared" ref="H989:AB989" si="385">H990</f>
        <v>596619</v>
      </c>
      <c r="I989" s="20">
        <f t="shared" si="385"/>
        <v>990402</v>
      </c>
      <c r="J989" s="20">
        <f t="shared" si="385"/>
        <v>645482</v>
      </c>
      <c r="K989" s="20">
        <f t="shared" si="385"/>
        <v>315511</v>
      </c>
      <c r="L989" s="22">
        <f t="shared" si="357"/>
        <v>-68.143137836959141</v>
      </c>
      <c r="M989" s="20">
        <f t="shared" si="385"/>
        <v>994919</v>
      </c>
      <c r="N989" s="20">
        <f t="shared" si="385"/>
        <v>1073168</v>
      </c>
      <c r="O989" s="22">
        <f t="shared" si="378"/>
        <v>240.13647701664922</v>
      </c>
      <c r="P989" s="20">
        <f t="shared" si="385"/>
        <v>950524</v>
      </c>
      <c r="Q989" s="20">
        <f t="shared" si="385"/>
        <v>1038029</v>
      </c>
      <c r="R989" s="22">
        <f t="shared" si="379"/>
        <v>-3.2743242437344406</v>
      </c>
      <c r="S989" s="20">
        <f t="shared" si="385"/>
        <v>1097074</v>
      </c>
      <c r="T989" s="20">
        <f t="shared" si="385"/>
        <v>582226</v>
      </c>
      <c r="U989" s="23">
        <f t="shared" si="380"/>
        <v>5.6881840488078836</v>
      </c>
      <c r="V989" s="79">
        <v>2388279</v>
      </c>
      <c r="W989" s="80">
        <v>117.69534233789153</v>
      </c>
      <c r="X989" s="79">
        <v>1255811</v>
      </c>
      <c r="Y989" s="80">
        <v>-47.417743069381757</v>
      </c>
      <c r="Z989" s="79">
        <v>1369985</v>
      </c>
      <c r="AA989" s="24">
        <f t="shared" si="381"/>
        <v>9.0916547155583061</v>
      </c>
      <c r="AB989" s="63">
        <f t="shared" si="385"/>
        <v>1497905.97939</v>
      </c>
      <c r="AC989" s="23">
        <f t="shared" si="382"/>
        <v>9.3374000000000024</v>
      </c>
    </row>
    <row r="990" spans="1:29">
      <c r="A990" s="25"/>
      <c r="B990" s="25"/>
      <c r="C990" s="25"/>
      <c r="D990" s="25"/>
      <c r="E990" s="25"/>
      <c r="F990" s="28" t="s">
        <v>1030</v>
      </c>
      <c r="G990" s="29">
        <v>100</v>
      </c>
      <c r="H990" s="30">
        <v>596619</v>
      </c>
      <c r="I990" s="30">
        <v>990402</v>
      </c>
      <c r="J990" s="30">
        <v>645482</v>
      </c>
      <c r="K990" s="30">
        <v>315511</v>
      </c>
      <c r="L990" s="22">
        <f t="shared" si="357"/>
        <v>-68.143137836959141</v>
      </c>
      <c r="M990" s="30">
        <v>994919</v>
      </c>
      <c r="N990" s="30">
        <v>1073168</v>
      </c>
      <c r="O990" s="22">
        <f t="shared" si="378"/>
        <v>240.13647701664922</v>
      </c>
      <c r="P990" s="30">
        <v>950524</v>
      </c>
      <c r="Q990" s="30">
        <v>1038029</v>
      </c>
      <c r="R990" s="22">
        <f t="shared" si="379"/>
        <v>-3.2743242437344406</v>
      </c>
      <c r="S990" s="30">
        <v>1097074</v>
      </c>
      <c r="T990" s="30">
        <v>582226</v>
      </c>
      <c r="U990" s="23">
        <f t="shared" si="380"/>
        <v>5.6881840488078836</v>
      </c>
      <c r="V990" s="89">
        <v>2388279</v>
      </c>
      <c r="W990" s="90"/>
      <c r="X990" s="89">
        <v>1255811</v>
      </c>
      <c r="Y990" s="90"/>
      <c r="Z990" s="89">
        <v>1369985</v>
      </c>
      <c r="AA990" s="24">
        <f t="shared" si="381"/>
        <v>9.0916547155583061</v>
      </c>
      <c r="AB990" s="64">
        <f>Z990*$AB$3*$AB$4</f>
        <v>1497905.97939</v>
      </c>
      <c r="AC990" s="23">
        <f t="shared" si="382"/>
        <v>9.3374000000000024</v>
      </c>
    </row>
    <row r="991" spans="1:29">
      <c r="A991" s="25"/>
      <c r="B991" s="25"/>
      <c r="C991" s="25"/>
      <c r="D991" s="25"/>
      <c r="E991" s="26" t="s">
        <v>139</v>
      </c>
      <c r="F991" s="28"/>
      <c r="G991" s="32" t="s">
        <v>355</v>
      </c>
      <c r="H991" s="20">
        <f t="shared" ref="H991:AB991" si="386">H992+H993+H994</f>
        <v>6099182</v>
      </c>
      <c r="I991" s="20">
        <f t="shared" si="386"/>
        <v>6062022</v>
      </c>
      <c r="J991" s="20">
        <f t="shared" si="386"/>
        <v>6598710</v>
      </c>
      <c r="K991" s="20">
        <f t="shared" si="386"/>
        <v>4463195</v>
      </c>
      <c r="L991" s="22">
        <f t="shared" si="357"/>
        <v>-26.374483629389673</v>
      </c>
      <c r="M991" s="20">
        <f t="shared" si="386"/>
        <v>7259722</v>
      </c>
      <c r="N991" s="20">
        <f t="shared" si="386"/>
        <v>3604156</v>
      </c>
      <c r="O991" s="22">
        <f t="shared" si="378"/>
        <v>-19.247176070057435</v>
      </c>
      <c r="P991" s="20">
        <f t="shared" si="386"/>
        <v>4712380</v>
      </c>
      <c r="Q991" s="20">
        <f t="shared" si="386"/>
        <v>3430730</v>
      </c>
      <c r="R991" s="22">
        <f t="shared" si="379"/>
        <v>-4.8118338939823815</v>
      </c>
      <c r="S991" s="20">
        <f t="shared" si="386"/>
        <v>3747589</v>
      </c>
      <c r="T991" s="20">
        <f t="shared" si="386"/>
        <v>1171975</v>
      </c>
      <c r="U991" s="23">
        <f t="shared" si="380"/>
        <v>9.2359060608092136</v>
      </c>
      <c r="V991" s="79">
        <v>7893074</v>
      </c>
      <c r="W991" s="80">
        <v>110.61738627154685</v>
      </c>
      <c r="X991" s="79">
        <v>4150357</v>
      </c>
      <c r="Y991" s="80">
        <v>-47.417736106363627</v>
      </c>
      <c r="Z991" s="79">
        <v>4527691</v>
      </c>
      <c r="AA991" s="24">
        <f t="shared" si="381"/>
        <v>9.0916034451976202</v>
      </c>
      <c r="AB991" s="63">
        <f t="shared" si="386"/>
        <v>4950459.6194339991</v>
      </c>
      <c r="AC991" s="23">
        <f t="shared" si="382"/>
        <v>9.3373999999999882</v>
      </c>
    </row>
    <row r="992" spans="1:29">
      <c r="A992" s="25"/>
      <c r="B992" s="25"/>
      <c r="C992" s="25"/>
      <c r="D992" s="25"/>
      <c r="E992" s="25"/>
      <c r="F992" s="28" t="s">
        <v>1031</v>
      </c>
      <c r="G992" s="29">
        <v>100</v>
      </c>
      <c r="H992" s="30">
        <v>2257921</v>
      </c>
      <c r="I992" s="30">
        <v>3769793</v>
      </c>
      <c r="J992" s="31">
        <v>0</v>
      </c>
      <c r="K992" s="30">
        <v>2678209</v>
      </c>
      <c r="L992" s="22">
        <f t="shared" si="357"/>
        <v>-28.956072654387128</v>
      </c>
      <c r="M992" s="31">
        <v>0</v>
      </c>
      <c r="N992" s="30">
        <v>1790495</v>
      </c>
      <c r="O992" s="22">
        <f t="shared" si="378"/>
        <v>-33.145807515395546</v>
      </c>
      <c r="P992" s="31">
        <v>0</v>
      </c>
      <c r="Q992" s="30">
        <v>1267558</v>
      </c>
      <c r="R992" s="22">
        <f t="shared" si="379"/>
        <v>-29.206280944654978</v>
      </c>
      <c r="S992" s="31">
        <v>0</v>
      </c>
      <c r="T992" s="30">
        <v>313281</v>
      </c>
      <c r="U992" s="23">
        <f t="shared" si="380"/>
        <v>-100</v>
      </c>
      <c r="V992" s="30">
        <v>0</v>
      </c>
      <c r="W992" s="24" t="s">
        <v>1226</v>
      </c>
      <c r="X992" s="30">
        <v>0</v>
      </c>
      <c r="Y992" s="24" t="s">
        <v>1226</v>
      </c>
      <c r="Z992" s="30">
        <v>0</v>
      </c>
      <c r="AA992" s="24" t="str">
        <f t="shared" si="381"/>
        <v>-</v>
      </c>
      <c r="AB992" s="64">
        <f>Z992*$AB$3*$AB$4</f>
        <v>0</v>
      </c>
      <c r="AC992" s="23" t="str">
        <f t="shared" si="382"/>
        <v>-</v>
      </c>
    </row>
    <row r="993" spans="1:29">
      <c r="A993" s="25"/>
      <c r="B993" s="25"/>
      <c r="C993" s="25"/>
      <c r="D993" s="25"/>
      <c r="E993" s="25"/>
      <c r="F993" s="28" t="s">
        <v>1032</v>
      </c>
      <c r="G993" s="29">
        <v>100</v>
      </c>
      <c r="H993" s="30">
        <v>1383887</v>
      </c>
      <c r="I993" s="30">
        <v>2292229</v>
      </c>
      <c r="J993" s="31">
        <v>0</v>
      </c>
      <c r="K993" s="30">
        <v>1784986</v>
      </c>
      <c r="L993" s="22">
        <f t="shared" ref="L993:L1058" si="387">IFERROR(K993/I993*100-100,"-")</f>
        <v>-22.128809992369867</v>
      </c>
      <c r="M993" s="31">
        <v>0</v>
      </c>
      <c r="N993" s="30">
        <v>1813661</v>
      </c>
      <c r="O993" s="22">
        <f t="shared" si="378"/>
        <v>1.6064551766792619</v>
      </c>
      <c r="P993" s="31">
        <v>0</v>
      </c>
      <c r="Q993" s="30">
        <v>2163172</v>
      </c>
      <c r="R993" s="22">
        <f t="shared" si="379"/>
        <v>19.271021431237713</v>
      </c>
      <c r="S993" s="31">
        <v>0</v>
      </c>
      <c r="T993" s="30">
        <v>858694</v>
      </c>
      <c r="U993" s="23">
        <f t="shared" si="380"/>
        <v>-100</v>
      </c>
      <c r="V993" s="30">
        <v>0</v>
      </c>
      <c r="W993" s="24" t="s">
        <v>1226</v>
      </c>
      <c r="X993" s="30">
        <v>0</v>
      </c>
      <c r="Y993" s="24" t="s">
        <v>1226</v>
      </c>
      <c r="Z993" s="30">
        <v>0</v>
      </c>
      <c r="AA993" s="24" t="str">
        <f t="shared" si="381"/>
        <v>-</v>
      </c>
      <c r="AB993" s="64">
        <f>Z993*$AB$3*$AB$4</f>
        <v>0</v>
      </c>
      <c r="AC993" s="23" t="str">
        <f t="shared" si="382"/>
        <v>-</v>
      </c>
    </row>
    <row r="994" spans="1:29">
      <c r="A994" s="25"/>
      <c r="B994" s="25"/>
      <c r="C994" s="25"/>
      <c r="D994" s="25"/>
      <c r="E994" s="25"/>
      <c r="F994" s="28" t="s">
        <v>1033</v>
      </c>
      <c r="G994" s="29">
        <v>100</v>
      </c>
      <c r="H994" s="30">
        <v>2457374</v>
      </c>
      <c r="I994" s="31">
        <v>0</v>
      </c>
      <c r="J994" s="30">
        <v>6598710</v>
      </c>
      <c r="K994" s="31">
        <v>0</v>
      </c>
      <c r="L994" s="22" t="str">
        <f t="shared" si="387"/>
        <v>-</v>
      </c>
      <c r="M994" s="30">
        <v>7259722</v>
      </c>
      <c r="N994" s="31">
        <v>0</v>
      </c>
      <c r="O994" s="22" t="str">
        <f t="shared" si="378"/>
        <v>-</v>
      </c>
      <c r="P994" s="30">
        <v>4712380</v>
      </c>
      <c r="Q994" s="31">
        <v>0</v>
      </c>
      <c r="R994" s="22" t="str">
        <f t="shared" si="379"/>
        <v>-</v>
      </c>
      <c r="S994" s="30">
        <v>3747589</v>
      </c>
      <c r="T994" s="31">
        <v>0</v>
      </c>
      <c r="U994" s="23" t="str">
        <f t="shared" si="380"/>
        <v>-</v>
      </c>
      <c r="V994" s="89">
        <v>7893074</v>
      </c>
      <c r="W994" s="90"/>
      <c r="X994" s="89">
        <v>4150357</v>
      </c>
      <c r="Y994" s="90"/>
      <c r="Z994" s="89">
        <v>4527691</v>
      </c>
      <c r="AA994" s="24">
        <f t="shared" si="381"/>
        <v>9.0916034451976202</v>
      </c>
      <c r="AB994" s="64">
        <f>Z994*$AB$3*$AB$4</f>
        <v>4950459.6194339991</v>
      </c>
      <c r="AC994" s="23">
        <f t="shared" si="382"/>
        <v>9.3373999999999882</v>
      </c>
    </row>
    <row r="995" spans="1:29">
      <c r="A995" s="25"/>
      <c r="B995" s="25"/>
      <c r="C995" s="25"/>
      <c r="D995" s="25"/>
      <c r="E995" s="26" t="s">
        <v>140</v>
      </c>
      <c r="F995" s="28"/>
      <c r="G995" s="32" t="s">
        <v>355</v>
      </c>
      <c r="H995" s="20">
        <f t="shared" ref="H995:AB995" si="388">H996+H997</f>
        <v>4596237</v>
      </c>
      <c r="I995" s="20">
        <f t="shared" si="388"/>
        <v>4116633</v>
      </c>
      <c r="J995" s="20">
        <f t="shared" si="388"/>
        <v>4769183</v>
      </c>
      <c r="K995" s="20">
        <f t="shared" si="388"/>
        <v>1616455</v>
      </c>
      <c r="L995" s="22">
        <f t="shared" si="387"/>
        <v>-60.733565513369783</v>
      </c>
      <c r="M995" s="20">
        <f t="shared" si="388"/>
        <v>4592380</v>
      </c>
      <c r="N995" s="20">
        <f t="shared" si="388"/>
        <v>760988</v>
      </c>
      <c r="O995" s="22">
        <f t="shared" si="378"/>
        <v>-52.922413553114687</v>
      </c>
      <c r="P995" s="20">
        <f t="shared" si="388"/>
        <v>1192508</v>
      </c>
      <c r="Q995" s="20">
        <f t="shared" si="388"/>
        <v>1214057</v>
      </c>
      <c r="R995" s="22">
        <f t="shared" si="379"/>
        <v>59.536944077961806</v>
      </c>
      <c r="S995" s="20">
        <f t="shared" si="388"/>
        <v>1061832</v>
      </c>
      <c r="T995" s="20">
        <f t="shared" si="388"/>
        <v>449281</v>
      </c>
      <c r="U995" s="23">
        <f t="shared" si="380"/>
        <v>-12.538538141125173</v>
      </c>
      <c r="V995" s="79">
        <v>2793283</v>
      </c>
      <c r="W995" s="80">
        <v>163.06261254134364</v>
      </c>
      <c r="X995" s="79">
        <v>1468771</v>
      </c>
      <c r="Y995" s="80">
        <v>-47.417751799584927</v>
      </c>
      <c r="Z995" s="79">
        <v>1602306</v>
      </c>
      <c r="AA995" s="24">
        <f t="shared" si="381"/>
        <v>9.091614690104862</v>
      </c>
      <c r="AB995" s="63">
        <f t="shared" si="388"/>
        <v>1751919.7204439999</v>
      </c>
      <c r="AC995" s="23">
        <f t="shared" si="382"/>
        <v>9.3373999999999882</v>
      </c>
    </row>
    <row r="996" spans="1:29">
      <c r="A996" s="25"/>
      <c r="B996" s="25"/>
      <c r="C996" s="25"/>
      <c r="D996" s="25"/>
      <c r="E996" s="25"/>
      <c r="F996" s="28" t="s">
        <v>1034</v>
      </c>
      <c r="G996" s="29">
        <v>100</v>
      </c>
      <c r="H996" s="30">
        <v>4596237</v>
      </c>
      <c r="I996" s="30">
        <v>3733872</v>
      </c>
      <c r="J996" s="30">
        <v>4769183</v>
      </c>
      <c r="K996" s="30">
        <v>1507366</v>
      </c>
      <c r="L996" s="22">
        <f t="shared" si="387"/>
        <v>-59.629949821525749</v>
      </c>
      <c r="M996" s="31">
        <v>0</v>
      </c>
      <c r="N996" s="30">
        <v>656156</v>
      </c>
      <c r="O996" s="22">
        <f t="shared" si="378"/>
        <v>-56.470027849905065</v>
      </c>
      <c r="P996" s="31">
        <v>0</v>
      </c>
      <c r="Q996" s="30">
        <v>1129386</v>
      </c>
      <c r="R996" s="22">
        <f t="shared" si="379"/>
        <v>72.121568651357308</v>
      </c>
      <c r="S996" s="31">
        <v>0</v>
      </c>
      <c r="T996" s="30">
        <v>405974</v>
      </c>
      <c r="U996" s="23">
        <f t="shared" si="380"/>
        <v>-100</v>
      </c>
      <c r="V996" s="30">
        <v>0</v>
      </c>
      <c r="W996" s="24" t="s">
        <v>1226</v>
      </c>
      <c r="X996" s="30">
        <v>0</v>
      </c>
      <c r="Y996" s="24" t="s">
        <v>1226</v>
      </c>
      <c r="Z996" s="30">
        <v>0</v>
      </c>
      <c r="AA996" s="24" t="str">
        <f t="shared" si="381"/>
        <v>-</v>
      </c>
      <c r="AB996" s="64">
        <f>Z996*$AB$3*$AB$4</f>
        <v>0</v>
      </c>
      <c r="AC996" s="23" t="str">
        <f t="shared" si="382"/>
        <v>-</v>
      </c>
    </row>
    <row r="997" spans="1:29">
      <c r="A997" s="25"/>
      <c r="B997" s="25"/>
      <c r="C997" s="25"/>
      <c r="D997" s="25"/>
      <c r="E997" s="25"/>
      <c r="F997" s="28" t="s">
        <v>1035</v>
      </c>
      <c r="G997" s="29">
        <v>100</v>
      </c>
      <c r="H997" s="31">
        <v>0</v>
      </c>
      <c r="I997" s="30">
        <v>382761</v>
      </c>
      <c r="J997" s="31">
        <v>0</v>
      </c>
      <c r="K997" s="30">
        <v>109089</v>
      </c>
      <c r="L997" s="22">
        <f t="shared" si="387"/>
        <v>-71.499447435867296</v>
      </c>
      <c r="M997" s="30">
        <v>4592380</v>
      </c>
      <c r="N997" s="30">
        <v>104832</v>
      </c>
      <c r="O997" s="22">
        <f t="shared" si="378"/>
        <v>-3.9023182905700793</v>
      </c>
      <c r="P997" s="30">
        <v>1192508</v>
      </c>
      <c r="Q997" s="30">
        <v>84671</v>
      </c>
      <c r="R997" s="22">
        <f t="shared" si="379"/>
        <v>-19.231723137973134</v>
      </c>
      <c r="S997" s="30">
        <v>1061832</v>
      </c>
      <c r="T997" s="30">
        <v>43307</v>
      </c>
      <c r="U997" s="23">
        <f t="shared" si="380"/>
        <v>1154.0680988768293</v>
      </c>
      <c r="V997" s="89">
        <v>2793283</v>
      </c>
      <c r="W997" s="90"/>
      <c r="X997" s="89">
        <v>1468771</v>
      </c>
      <c r="Y997" s="90"/>
      <c r="Z997" s="89">
        <v>1602306</v>
      </c>
      <c r="AA997" s="24">
        <f t="shared" si="381"/>
        <v>9.091614690104862</v>
      </c>
      <c r="AB997" s="64">
        <f>Z997*$AB$3*$AB$4</f>
        <v>1751919.7204439999</v>
      </c>
      <c r="AC997" s="23">
        <f t="shared" si="382"/>
        <v>9.3373999999999882</v>
      </c>
    </row>
    <row r="998" spans="1:29">
      <c r="A998" s="25"/>
      <c r="B998" s="25"/>
      <c r="C998" s="25"/>
      <c r="D998" s="25"/>
      <c r="E998" s="26" t="s">
        <v>141</v>
      </c>
      <c r="F998" s="28"/>
      <c r="G998" s="32" t="s">
        <v>355</v>
      </c>
      <c r="H998" s="20">
        <f t="shared" ref="H998:AB998" si="389">H999</f>
        <v>4877896</v>
      </c>
      <c r="I998" s="20">
        <f t="shared" si="389"/>
        <v>4548889</v>
      </c>
      <c r="J998" s="20">
        <f t="shared" si="389"/>
        <v>5277400</v>
      </c>
      <c r="K998" s="20">
        <f t="shared" si="389"/>
        <v>3113861</v>
      </c>
      <c r="L998" s="22">
        <f t="shared" si="387"/>
        <v>-31.546779884055212</v>
      </c>
      <c r="M998" s="20">
        <f t="shared" si="389"/>
        <v>5568742</v>
      </c>
      <c r="N998" s="20">
        <f t="shared" si="389"/>
        <v>2596202</v>
      </c>
      <c r="O998" s="22">
        <f t="shared" si="378"/>
        <v>-16.624345145785242</v>
      </c>
      <c r="P998" s="20">
        <f t="shared" si="389"/>
        <v>3393904</v>
      </c>
      <c r="Q998" s="20">
        <f t="shared" si="389"/>
        <v>3205896</v>
      </c>
      <c r="R998" s="22">
        <f t="shared" si="379"/>
        <v>23.484074043545149</v>
      </c>
      <c r="S998" s="20">
        <f t="shared" si="389"/>
        <v>3357267</v>
      </c>
      <c r="T998" s="20">
        <f t="shared" si="389"/>
        <v>784147</v>
      </c>
      <c r="U998" s="23">
        <f t="shared" si="380"/>
        <v>4.7216441207075945</v>
      </c>
      <c r="V998" s="79">
        <v>7376217</v>
      </c>
      <c r="W998" s="80">
        <v>119.70897757014859</v>
      </c>
      <c r="X998" s="79">
        <v>3878582</v>
      </c>
      <c r="Y998" s="80">
        <v>-47.417734592135773</v>
      </c>
      <c r="Z998" s="79">
        <v>4231207</v>
      </c>
      <c r="AA998" s="24">
        <f t="shared" si="381"/>
        <v>9.0915958461107635</v>
      </c>
      <c r="AB998" s="63">
        <f t="shared" si="389"/>
        <v>4626291.722418</v>
      </c>
      <c r="AC998" s="23">
        <f t="shared" si="382"/>
        <v>9.3374000000000024</v>
      </c>
    </row>
    <row r="999" spans="1:29">
      <c r="A999" s="25"/>
      <c r="B999" s="25"/>
      <c r="C999" s="25"/>
      <c r="D999" s="25"/>
      <c r="E999" s="25"/>
      <c r="F999" s="28" t="s">
        <v>1036</v>
      </c>
      <c r="G999" s="29">
        <v>100</v>
      </c>
      <c r="H999" s="30">
        <v>4877896</v>
      </c>
      <c r="I999" s="30">
        <v>4548889</v>
      </c>
      <c r="J999" s="30">
        <v>5277400</v>
      </c>
      <c r="K999" s="30">
        <v>3113861</v>
      </c>
      <c r="L999" s="22">
        <f t="shared" si="387"/>
        <v>-31.546779884055212</v>
      </c>
      <c r="M999" s="30">
        <v>5568742</v>
      </c>
      <c r="N999" s="30">
        <v>2596202</v>
      </c>
      <c r="O999" s="22">
        <f t="shared" si="378"/>
        <v>-16.624345145785242</v>
      </c>
      <c r="P999" s="30">
        <v>3393904</v>
      </c>
      <c r="Q999" s="30">
        <v>3205896</v>
      </c>
      <c r="R999" s="22">
        <f t="shared" si="379"/>
        <v>23.484074043545149</v>
      </c>
      <c r="S999" s="30">
        <v>3357267</v>
      </c>
      <c r="T999" s="30">
        <v>784147</v>
      </c>
      <c r="U999" s="23">
        <f t="shared" si="380"/>
        <v>4.7216441207075945</v>
      </c>
      <c r="V999" s="89">
        <v>7376217</v>
      </c>
      <c r="W999" s="90"/>
      <c r="X999" s="89">
        <v>3878582</v>
      </c>
      <c r="Y999" s="90"/>
      <c r="Z999" s="89">
        <v>4231207</v>
      </c>
      <c r="AA999" s="24">
        <f t="shared" si="381"/>
        <v>9.0915958461107635</v>
      </c>
      <c r="AB999" s="64">
        <f>Z999*$AB$3*$AB$4</f>
        <v>4626291.722418</v>
      </c>
      <c r="AC999" s="23">
        <f t="shared" si="382"/>
        <v>9.3374000000000024</v>
      </c>
    </row>
    <row r="1000" spans="1:29">
      <c r="A1000" s="25"/>
      <c r="B1000" s="25"/>
      <c r="C1000" s="25"/>
      <c r="D1000" s="26" t="s">
        <v>400</v>
      </c>
      <c r="E1000" s="26"/>
      <c r="F1000" s="28"/>
      <c r="G1000" s="32" t="s">
        <v>355</v>
      </c>
      <c r="H1000" s="20">
        <f t="shared" ref="H1000:AB1000" si="390">H1001+H1003+H1005+H1007+H1010+H1013+H1015+H1017+H1019</f>
        <v>160000</v>
      </c>
      <c r="I1000" s="20">
        <f t="shared" si="390"/>
        <v>4934798</v>
      </c>
      <c r="J1000" s="20">
        <f t="shared" si="390"/>
        <v>900000</v>
      </c>
      <c r="K1000" s="20">
        <f t="shared" si="390"/>
        <v>4647378</v>
      </c>
      <c r="L1000" s="22">
        <f t="shared" si="387"/>
        <v>-5.8243518782329033</v>
      </c>
      <c r="M1000" s="20">
        <f t="shared" si="390"/>
        <v>961000</v>
      </c>
      <c r="N1000" s="20">
        <f t="shared" si="390"/>
        <v>5630909</v>
      </c>
      <c r="O1000" s="22">
        <f t="shared" si="378"/>
        <v>21.163137579942926</v>
      </c>
      <c r="P1000" s="20">
        <f t="shared" si="390"/>
        <v>2509761</v>
      </c>
      <c r="Q1000" s="20">
        <f t="shared" si="390"/>
        <v>5486464</v>
      </c>
      <c r="R1000" s="22">
        <f t="shared" si="379"/>
        <v>-2.5652163798065288</v>
      </c>
      <c r="S1000" s="20">
        <f t="shared" si="390"/>
        <v>863000</v>
      </c>
      <c r="T1000" s="20">
        <f t="shared" si="390"/>
        <v>2163538</v>
      </c>
      <c r="U1000" s="23">
        <f t="shared" si="380"/>
        <v>-84.270378881552858</v>
      </c>
      <c r="V1000" s="79">
        <v>541811</v>
      </c>
      <c r="W1000" s="80">
        <v>-37.217728852838938</v>
      </c>
      <c r="X1000" s="79">
        <v>594665.05315391999</v>
      </c>
      <c r="Y1000" s="80">
        <v>9.7550719999999842</v>
      </c>
      <c r="Z1000" s="79">
        <v>651373.47221953154</v>
      </c>
      <c r="AA1000" s="24">
        <f t="shared" si="381"/>
        <v>9.5361950000000206</v>
      </c>
      <c r="AB1000" s="63">
        <f t="shared" si="390"/>
        <v>712194.81881455809</v>
      </c>
      <c r="AC1000" s="23">
        <f t="shared" si="382"/>
        <v>9.3374000000000024</v>
      </c>
    </row>
    <row r="1001" spans="1:29">
      <c r="A1001" s="25"/>
      <c r="B1001" s="25"/>
      <c r="C1001" s="25"/>
      <c r="D1001" s="25"/>
      <c r="E1001" s="26" t="s">
        <v>159</v>
      </c>
      <c r="F1001" s="28"/>
      <c r="G1001" s="32" t="s">
        <v>355</v>
      </c>
      <c r="H1001" s="20">
        <f t="shared" ref="H1001:AB1001" si="391">H1002</f>
        <v>0</v>
      </c>
      <c r="I1001" s="20">
        <f t="shared" si="391"/>
        <v>217200</v>
      </c>
      <c r="J1001" s="20">
        <f t="shared" si="391"/>
        <v>0</v>
      </c>
      <c r="K1001" s="20">
        <f t="shared" si="391"/>
        <v>120145</v>
      </c>
      <c r="L1001" s="22">
        <f t="shared" si="387"/>
        <v>-44.684622467771639</v>
      </c>
      <c r="M1001" s="20">
        <f t="shared" si="391"/>
        <v>0</v>
      </c>
      <c r="N1001" s="20">
        <f t="shared" si="391"/>
        <v>57038</v>
      </c>
      <c r="O1001" s="22">
        <f t="shared" si="378"/>
        <v>-52.525698114777974</v>
      </c>
      <c r="P1001" s="20">
        <f t="shared" si="391"/>
        <v>0</v>
      </c>
      <c r="Q1001" s="20">
        <f t="shared" si="391"/>
        <v>50616</v>
      </c>
      <c r="R1001" s="22">
        <f t="shared" si="379"/>
        <v>-11.259160559626906</v>
      </c>
      <c r="S1001" s="20">
        <f t="shared" si="391"/>
        <v>0</v>
      </c>
      <c r="T1001" s="20">
        <f t="shared" si="391"/>
        <v>11409</v>
      </c>
      <c r="U1001" s="23">
        <f t="shared" si="380"/>
        <v>-100</v>
      </c>
      <c r="V1001" s="79">
        <v>0</v>
      </c>
      <c r="W1001" s="80" t="s">
        <v>1226</v>
      </c>
      <c r="X1001" s="79">
        <v>0</v>
      </c>
      <c r="Y1001" s="80" t="s">
        <v>1226</v>
      </c>
      <c r="Z1001" s="79">
        <v>0</v>
      </c>
      <c r="AA1001" s="24" t="str">
        <f t="shared" si="381"/>
        <v>-</v>
      </c>
      <c r="AB1001" s="63">
        <f t="shared" si="391"/>
        <v>0</v>
      </c>
      <c r="AC1001" s="23" t="str">
        <f t="shared" si="382"/>
        <v>-</v>
      </c>
    </row>
    <row r="1002" spans="1:29">
      <c r="A1002" s="25"/>
      <c r="B1002" s="25"/>
      <c r="C1002" s="25"/>
      <c r="D1002" s="25"/>
      <c r="E1002" s="25"/>
      <c r="F1002" s="28" t="s">
        <v>1037</v>
      </c>
      <c r="G1002" s="29">
        <v>134</v>
      </c>
      <c r="H1002" s="31">
        <v>0</v>
      </c>
      <c r="I1002" s="30">
        <v>217200</v>
      </c>
      <c r="J1002" s="31">
        <v>0</v>
      </c>
      <c r="K1002" s="30">
        <v>120145</v>
      </c>
      <c r="L1002" s="22">
        <f t="shared" si="387"/>
        <v>-44.684622467771639</v>
      </c>
      <c r="M1002" s="31">
        <v>0</v>
      </c>
      <c r="N1002" s="30">
        <v>57038</v>
      </c>
      <c r="O1002" s="22">
        <f t="shared" si="378"/>
        <v>-52.525698114777974</v>
      </c>
      <c r="P1002" s="31">
        <v>0</v>
      </c>
      <c r="Q1002" s="30">
        <v>50616</v>
      </c>
      <c r="R1002" s="22">
        <f t="shared" si="379"/>
        <v>-11.259160559626906</v>
      </c>
      <c r="S1002" s="31">
        <v>0</v>
      </c>
      <c r="T1002" s="30">
        <v>11409</v>
      </c>
      <c r="U1002" s="23">
        <f t="shared" si="380"/>
        <v>-100</v>
      </c>
      <c r="V1002" s="30">
        <v>0</v>
      </c>
      <c r="W1002" s="24" t="s">
        <v>1226</v>
      </c>
      <c r="X1002" s="30">
        <v>0</v>
      </c>
      <c r="Y1002" s="24" t="s">
        <v>1226</v>
      </c>
      <c r="Z1002" s="30">
        <v>0</v>
      </c>
      <c r="AA1002" s="24" t="str">
        <f t="shared" si="381"/>
        <v>-</v>
      </c>
      <c r="AB1002" s="64">
        <f>Z1002*$AB$3*$AB$4</f>
        <v>0</v>
      </c>
      <c r="AC1002" s="23" t="str">
        <f t="shared" si="382"/>
        <v>-</v>
      </c>
    </row>
    <row r="1003" spans="1:29">
      <c r="A1003" s="25"/>
      <c r="B1003" s="25"/>
      <c r="C1003" s="25"/>
      <c r="D1003" s="25"/>
      <c r="E1003" s="26" t="s">
        <v>142</v>
      </c>
      <c r="F1003" s="28"/>
      <c r="G1003" s="32" t="s">
        <v>355</v>
      </c>
      <c r="H1003" s="20">
        <f t="shared" ref="H1003:AB1003" si="392">H1004</f>
        <v>0</v>
      </c>
      <c r="I1003" s="20">
        <f t="shared" si="392"/>
        <v>536</v>
      </c>
      <c r="J1003" s="20">
        <f t="shared" si="392"/>
        <v>0</v>
      </c>
      <c r="K1003" s="20">
        <f t="shared" si="392"/>
        <v>0</v>
      </c>
      <c r="L1003" s="22">
        <f t="shared" si="387"/>
        <v>-100</v>
      </c>
      <c r="M1003" s="20">
        <f t="shared" si="392"/>
        <v>0</v>
      </c>
      <c r="N1003" s="20">
        <f t="shared" si="392"/>
        <v>0</v>
      </c>
      <c r="O1003" s="22" t="str">
        <f t="shared" si="378"/>
        <v>-</v>
      </c>
      <c r="P1003" s="20">
        <f t="shared" si="392"/>
        <v>0</v>
      </c>
      <c r="Q1003" s="20">
        <f t="shared" si="392"/>
        <v>503</v>
      </c>
      <c r="R1003" s="22" t="str">
        <f t="shared" si="379"/>
        <v>-</v>
      </c>
      <c r="S1003" s="20">
        <f t="shared" si="392"/>
        <v>0</v>
      </c>
      <c r="T1003" s="20">
        <f t="shared" si="392"/>
        <v>0</v>
      </c>
      <c r="U1003" s="23">
        <f t="shared" si="380"/>
        <v>-100</v>
      </c>
      <c r="V1003" s="79">
        <v>0</v>
      </c>
      <c r="W1003" s="80" t="s">
        <v>1226</v>
      </c>
      <c r="X1003" s="79">
        <v>0</v>
      </c>
      <c r="Y1003" s="80" t="s">
        <v>1226</v>
      </c>
      <c r="Z1003" s="79">
        <v>0</v>
      </c>
      <c r="AA1003" s="24" t="str">
        <f t="shared" si="381"/>
        <v>-</v>
      </c>
      <c r="AB1003" s="63">
        <f t="shared" si="392"/>
        <v>0</v>
      </c>
      <c r="AC1003" s="23" t="str">
        <f t="shared" si="382"/>
        <v>-</v>
      </c>
    </row>
    <row r="1004" spans="1:29">
      <c r="A1004" s="25"/>
      <c r="B1004" s="25"/>
      <c r="C1004" s="25"/>
      <c r="D1004" s="25"/>
      <c r="E1004" s="25"/>
      <c r="F1004" s="28" t="s">
        <v>1038</v>
      </c>
      <c r="G1004" s="29">
        <v>100</v>
      </c>
      <c r="H1004" s="31">
        <v>0</v>
      </c>
      <c r="I1004" s="31">
        <v>536</v>
      </c>
      <c r="J1004" s="31"/>
      <c r="K1004" s="31"/>
      <c r="L1004" s="22">
        <f t="shared" si="387"/>
        <v>-100</v>
      </c>
      <c r="M1004" s="31"/>
      <c r="N1004" s="31"/>
      <c r="O1004" s="22" t="str">
        <f t="shared" si="378"/>
        <v>-</v>
      </c>
      <c r="P1004" s="31">
        <v>0</v>
      </c>
      <c r="Q1004" s="31">
        <v>503</v>
      </c>
      <c r="R1004" s="22" t="str">
        <f t="shared" si="379"/>
        <v>-</v>
      </c>
      <c r="S1004" s="31"/>
      <c r="T1004" s="31"/>
      <c r="U1004" s="23">
        <f t="shared" si="380"/>
        <v>-100</v>
      </c>
      <c r="V1004" s="30">
        <v>0</v>
      </c>
      <c r="W1004" s="24" t="s">
        <v>1226</v>
      </c>
      <c r="X1004" s="30">
        <v>0</v>
      </c>
      <c r="Y1004" s="24" t="s">
        <v>1226</v>
      </c>
      <c r="Z1004" s="30">
        <v>0</v>
      </c>
      <c r="AA1004" s="24" t="str">
        <f t="shared" si="381"/>
        <v>-</v>
      </c>
      <c r="AB1004" s="64">
        <f>Z1004*$AB$3*$AB$4</f>
        <v>0</v>
      </c>
      <c r="AC1004" s="23" t="str">
        <f t="shared" si="382"/>
        <v>-</v>
      </c>
    </row>
    <row r="1005" spans="1:29">
      <c r="A1005" s="25"/>
      <c r="B1005" s="25"/>
      <c r="C1005" s="25"/>
      <c r="D1005" s="25"/>
      <c r="E1005" s="26" t="s">
        <v>161</v>
      </c>
      <c r="F1005" s="28"/>
      <c r="G1005" s="32" t="s">
        <v>355</v>
      </c>
      <c r="H1005" s="20">
        <f t="shared" ref="H1005:AB1005" si="393">H1006</f>
        <v>160000</v>
      </c>
      <c r="I1005" s="20">
        <f t="shared" si="393"/>
        <v>831827</v>
      </c>
      <c r="J1005" s="20">
        <f t="shared" si="393"/>
        <v>900000</v>
      </c>
      <c r="K1005" s="20">
        <f t="shared" si="393"/>
        <v>960969</v>
      </c>
      <c r="L1005" s="22">
        <f t="shared" si="387"/>
        <v>15.525103176501844</v>
      </c>
      <c r="M1005" s="20">
        <f t="shared" si="393"/>
        <v>961000</v>
      </c>
      <c r="N1005" s="20">
        <f t="shared" si="393"/>
        <v>836641</v>
      </c>
      <c r="O1005" s="22">
        <f t="shared" si="378"/>
        <v>-12.937774267432147</v>
      </c>
      <c r="P1005" s="20">
        <f t="shared" si="393"/>
        <v>936000</v>
      </c>
      <c r="Q1005" s="20">
        <f t="shared" si="393"/>
        <v>660456</v>
      </c>
      <c r="R1005" s="22">
        <f t="shared" si="379"/>
        <v>-21.058614148720906</v>
      </c>
      <c r="S1005" s="20">
        <f t="shared" si="393"/>
        <v>863000</v>
      </c>
      <c r="T1005" s="20">
        <f t="shared" si="393"/>
        <v>133521</v>
      </c>
      <c r="U1005" s="23">
        <f t="shared" si="380"/>
        <v>30.667296534515543</v>
      </c>
      <c r="V1005" s="79">
        <v>422000</v>
      </c>
      <c r="W1005" s="80">
        <v>-51.100811123986098</v>
      </c>
      <c r="X1005" s="79">
        <v>463166.40383999998</v>
      </c>
      <c r="Y1005" s="80">
        <v>9.7550719999999842</v>
      </c>
      <c r="Z1005" s="79">
        <v>507334.85528466996</v>
      </c>
      <c r="AA1005" s="24">
        <f t="shared" si="381"/>
        <v>9.5361950000000206</v>
      </c>
      <c r="AB1005" s="63">
        <f t="shared" si="393"/>
        <v>554706.74006202072</v>
      </c>
      <c r="AC1005" s="23">
        <f t="shared" si="382"/>
        <v>9.3374000000000024</v>
      </c>
    </row>
    <row r="1006" spans="1:29">
      <c r="A1006" s="25"/>
      <c r="B1006" s="25"/>
      <c r="C1006" s="25"/>
      <c r="D1006" s="25"/>
      <c r="E1006" s="25"/>
      <c r="F1006" s="28" t="s">
        <v>1039</v>
      </c>
      <c r="G1006" s="29">
        <v>220</v>
      </c>
      <c r="H1006" s="30">
        <v>160000</v>
      </c>
      <c r="I1006" s="30">
        <v>831827</v>
      </c>
      <c r="J1006" s="30">
        <v>900000</v>
      </c>
      <c r="K1006" s="30">
        <v>960969</v>
      </c>
      <c r="L1006" s="22">
        <f t="shared" si="387"/>
        <v>15.525103176501844</v>
      </c>
      <c r="M1006" s="30">
        <v>961000</v>
      </c>
      <c r="N1006" s="30">
        <v>836641</v>
      </c>
      <c r="O1006" s="22">
        <f t="shared" si="378"/>
        <v>-12.937774267432147</v>
      </c>
      <c r="P1006" s="30">
        <v>936000</v>
      </c>
      <c r="Q1006" s="30">
        <v>660456</v>
      </c>
      <c r="R1006" s="22">
        <f t="shared" si="379"/>
        <v>-21.058614148720906</v>
      </c>
      <c r="S1006" s="30">
        <v>863000</v>
      </c>
      <c r="T1006" s="30">
        <v>133521</v>
      </c>
      <c r="U1006" s="23">
        <f t="shared" si="380"/>
        <v>30.667296534515543</v>
      </c>
      <c r="V1006" s="94">
        <v>422000</v>
      </c>
      <c r="W1006" s="24">
        <v>-51.100811123986098</v>
      </c>
      <c r="X1006" s="30">
        <v>463166.40383999998</v>
      </c>
      <c r="Y1006" s="24">
        <v>9.7550719999999842</v>
      </c>
      <c r="Z1006" s="30">
        <v>507334.85528466996</v>
      </c>
      <c r="AA1006" s="24">
        <f t="shared" si="381"/>
        <v>9.5361950000000206</v>
      </c>
      <c r="AB1006" s="64">
        <f>Z1006*$AB$3*$AB$4</f>
        <v>554706.74006202072</v>
      </c>
      <c r="AC1006" s="23">
        <f t="shared" si="382"/>
        <v>9.3374000000000024</v>
      </c>
    </row>
    <row r="1007" spans="1:29">
      <c r="A1007" s="25"/>
      <c r="B1007" s="25"/>
      <c r="C1007" s="25"/>
      <c r="D1007" s="25"/>
      <c r="E1007" s="26" t="s">
        <v>20</v>
      </c>
      <c r="F1007" s="28"/>
      <c r="G1007" s="32" t="s">
        <v>355</v>
      </c>
      <c r="H1007" s="20">
        <f t="shared" ref="H1007:AB1007" si="394">H1008+H1009</f>
        <v>0</v>
      </c>
      <c r="I1007" s="20">
        <f t="shared" si="394"/>
        <v>0</v>
      </c>
      <c r="J1007" s="20">
        <f t="shared" si="394"/>
        <v>0</v>
      </c>
      <c r="K1007" s="20">
        <f t="shared" si="394"/>
        <v>3156</v>
      </c>
      <c r="L1007" s="22" t="str">
        <f t="shared" si="387"/>
        <v>-</v>
      </c>
      <c r="M1007" s="20">
        <f t="shared" si="394"/>
        <v>0</v>
      </c>
      <c r="N1007" s="20">
        <f t="shared" si="394"/>
        <v>46166</v>
      </c>
      <c r="O1007" s="22">
        <f t="shared" si="378"/>
        <v>1362.8010139416983</v>
      </c>
      <c r="P1007" s="20">
        <f t="shared" si="394"/>
        <v>0</v>
      </c>
      <c r="Q1007" s="20">
        <f t="shared" si="394"/>
        <v>128945</v>
      </c>
      <c r="R1007" s="22">
        <f t="shared" si="379"/>
        <v>179.30728241563054</v>
      </c>
      <c r="S1007" s="20">
        <f t="shared" si="394"/>
        <v>0</v>
      </c>
      <c r="T1007" s="20">
        <f t="shared" si="394"/>
        <v>30975</v>
      </c>
      <c r="U1007" s="23">
        <f t="shared" si="380"/>
        <v>-100</v>
      </c>
      <c r="V1007" s="79">
        <v>119811</v>
      </c>
      <c r="W1007" s="80" t="s">
        <v>1226</v>
      </c>
      <c r="X1007" s="79">
        <v>131498.64931392</v>
      </c>
      <c r="Y1007" s="80">
        <v>9.7550720000000126</v>
      </c>
      <c r="Z1007" s="79">
        <v>144038.61693486158</v>
      </c>
      <c r="AA1007" s="24">
        <f t="shared" si="381"/>
        <v>9.5361950000000064</v>
      </c>
      <c r="AB1007" s="63">
        <f t="shared" si="394"/>
        <v>157488.07875253735</v>
      </c>
      <c r="AC1007" s="23">
        <f t="shared" si="382"/>
        <v>9.3374000000000024</v>
      </c>
    </row>
    <row r="1008" spans="1:29">
      <c r="A1008" s="25"/>
      <c r="B1008" s="25"/>
      <c r="C1008" s="25"/>
      <c r="D1008" s="25"/>
      <c r="E1008" s="25"/>
      <c r="F1008" s="28" t="s">
        <v>1040</v>
      </c>
      <c r="G1008" s="29">
        <v>100</v>
      </c>
      <c r="H1008" s="31"/>
      <c r="I1008" s="31"/>
      <c r="J1008" s="31"/>
      <c r="K1008" s="31"/>
      <c r="L1008" s="22" t="str">
        <f t="shared" si="387"/>
        <v>-</v>
      </c>
      <c r="M1008" s="31">
        <v>0</v>
      </c>
      <c r="N1008" s="30">
        <v>46166</v>
      </c>
      <c r="O1008" s="22" t="str">
        <f t="shared" si="378"/>
        <v>-</v>
      </c>
      <c r="P1008" s="31">
        <v>0</v>
      </c>
      <c r="Q1008" s="30">
        <v>128945</v>
      </c>
      <c r="R1008" s="22">
        <f t="shared" si="379"/>
        <v>179.30728241563054</v>
      </c>
      <c r="S1008" s="31">
        <v>0</v>
      </c>
      <c r="T1008" s="30">
        <v>30975</v>
      </c>
      <c r="U1008" s="23">
        <f t="shared" si="380"/>
        <v>-100</v>
      </c>
      <c r="V1008" s="94">
        <v>119811</v>
      </c>
      <c r="W1008" s="24" t="s">
        <v>1226</v>
      </c>
      <c r="X1008" s="30">
        <v>131498.64931392</v>
      </c>
      <c r="Y1008" s="24">
        <v>9.7550720000000126</v>
      </c>
      <c r="Z1008" s="30">
        <v>144038.61693486158</v>
      </c>
      <c r="AA1008" s="24">
        <f t="shared" si="381"/>
        <v>9.5361950000000064</v>
      </c>
      <c r="AB1008" s="64">
        <f>Z1008*$AB$3*$AB$4</f>
        <v>157488.07875253735</v>
      </c>
      <c r="AC1008" s="23">
        <f t="shared" si="382"/>
        <v>9.3374000000000024</v>
      </c>
    </row>
    <row r="1009" spans="1:29">
      <c r="A1009" s="25"/>
      <c r="B1009" s="25"/>
      <c r="C1009" s="25"/>
      <c r="D1009" s="25"/>
      <c r="E1009" s="25"/>
      <c r="F1009" s="28" t="s">
        <v>1040</v>
      </c>
      <c r="G1009" s="29">
        <v>120</v>
      </c>
      <c r="H1009" s="31"/>
      <c r="I1009" s="31"/>
      <c r="J1009" s="31">
        <v>0</v>
      </c>
      <c r="K1009" s="30">
        <v>3156</v>
      </c>
      <c r="L1009" s="22" t="str">
        <f t="shared" si="387"/>
        <v>-</v>
      </c>
      <c r="M1009" s="31"/>
      <c r="N1009" s="31"/>
      <c r="O1009" s="22">
        <f t="shared" si="378"/>
        <v>-100</v>
      </c>
      <c r="P1009" s="31"/>
      <c r="Q1009" s="31"/>
      <c r="R1009" s="22" t="str">
        <f t="shared" si="379"/>
        <v>-</v>
      </c>
      <c r="S1009" s="31"/>
      <c r="T1009" s="31"/>
      <c r="U1009" s="23" t="str">
        <f t="shared" si="380"/>
        <v>-</v>
      </c>
      <c r="V1009" s="30">
        <v>0</v>
      </c>
      <c r="W1009" s="24" t="s">
        <v>1226</v>
      </c>
      <c r="X1009" s="30">
        <v>0</v>
      </c>
      <c r="Y1009" s="24" t="s">
        <v>1226</v>
      </c>
      <c r="Z1009" s="30">
        <v>0</v>
      </c>
      <c r="AA1009" s="24" t="str">
        <f t="shared" si="381"/>
        <v>-</v>
      </c>
      <c r="AB1009" s="64">
        <f>Z1009*$AB$3*$AB$4</f>
        <v>0</v>
      </c>
      <c r="AC1009" s="23" t="str">
        <f t="shared" si="382"/>
        <v>-</v>
      </c>
    </row>
    <row r="1010" spans="1:29">
      <c r="A1010" s="25"/>
      <c r="B1010" s="25"/>
      <c r="C1010" s="25"/>
      <c r="D1010" s="25"/>
      <c r="E1010" s="26" t="s">
        <v>143</v>
      </c>
      <c r="F1010" s="28"/>
      <c r="G1010" s="32" t="s">
        <v>355</v>
      </c>
      <c r="H1010" s="20">
        <f t="shared" ref="H1010:AB1010" si="395">H1011+H1012</f>
        <v>0</v>
      </c>
      <c r="I1010" s="20">
        <f t="shared" si="395"/>
        <v>161738</v>
      </c>
      <c r="J1010" s="20">
        <f t="shared" si="395"/>
        <v>0</v>
      </c>
      <c r="K1010" s="20">
        <f t="shared" si="395"/>
        <v>387534</v>
      </c>
      <c r="L1010" s="22">
        <f t="shared" si="387"/>
        <v>139.60602950450726</v>
      </c>
      <c r="M1010" s="20">
        <f t="shared" si="395"/>
        <v>0</v>
      </c>
      <c r="N1010" s="20">
        <f t="shared" si="395"/>
        <v>616674</v>
      </c>
      <c r="O1010" s="22">
        <f t="shared" si="378"/>
        <v>59.127715245630043</v>
      </c>
      <c r="P1010" s="20">
        <f t="shared" si="395"/>
        <v>1547342</v>
      </c>
      <c r="Q1010" s="20">
        <f t="shared" si="395"/>
        <v>859383</v>
      </c>
      <c r="R1010" s="22">
        <f t="shared" si="379"/>
        <v>39.357748178129782</v>
      </c>
      <c r="S1010" s="20">
        <f t="shared" si="395"/>
        <v>0</v>
      </c>
      <c r="T1010" s="20">
        <f t="shared" si="395"/>
        <v>536208</v>
      </c>
      <c r="U1010" s="23">
        <f t="shared" si="380"/>
        <v>-100</v>
      </c>
      <c r="V1010" s="79">
        <v>0</v>
      </c>
      <c r="W1010" s="80" t="s">
        <v>1226</v>
      </c>
      <c r="X1010" s="79">
        <v>0</v>
      </c>
      <c r="Y1010" s="80" t="s">
        <v>1226</v>
      </c>
      <c r="Z1010" s="79">
        <v>0</v>
      </c>
      <c r="AA1010" s="24" t="str">
        <f t="shared" si="381"/>
        <v>-</v>
      </c>
      <c r="AB1010" s="63">
        <f t="shared" si="395"/>
        <v>0</v>
      </c>
      <c r="AC1010" s="23" t="str">
        <f t="shared" si="382"/>
        <v>-</v>
      </c>
    </row>
    <row r="1011" spans="1:29">
      <c r="A1011" s="25"/>
      <c r="B1011" s="25"/>
      <c r="C1011" s="25"/>
      <c r="D1011" s="25"/>
      <c r="E1011" s="25"/>
      <c r="F1011" s="28" t="s">
        <v>1041</v>
      </c>
      <c r="G1011" s="29">
        <v>100</v>
      </c>
      <c r="H1011" s="31"/>
      <c r="I1011" s="31"/>
      <c r="J1011" s="31"/>
      <c r="K1011" s="31"/>
      <c r="L1011" s="22" t="str">
        <f t="shared" si="387"/>
        <v>-</v>
      </c>
      <c r="M1011" s="31"/>
      <c r="N1011" s="31"/>
      <c r="O1011" s="22" t="str">
        <f t="shared" si="378"/>
        <v>-</v>
      </c>
      <c r="P1011" s="30">
        <v>1547342</v>
      </c>
      <c r="Q1011" s="30">
        <v>859383</v>
      </c>
      <c r="R1011" s="22" t="str">
        <f t="shared" si="379"/>
        <v>-</v>
      </c>
      <c r="S1011" s="31">
        <v>0</v>
      </c>
      <c r="T1011" s="30">
        <v>536208</v>
      </c>
      <c r="U1011" s="23">
        <f t="shared" si="380"/>
        <v>-100</v>
      </c>
      <c r="V1011" s="30">
        <v>0</v>
      </c>
      <c r="W1011" s="24" t="s">
        <v>1226</v>
      </c>
      <c r="X1011" s="30">
        <v>0</v>
      </c>
      <c r="Y1011" s="24" t="s">
        <v>1226</v>
      </c>
      <c r="Z1011" s="30">
        <v>0</v>
      </c>
      <c r="AA1011" s="24" t="str">
        <f t="shared" si="381"/>
        <v>-</v>
      </c>
      <c r="AB1011" s="64">
        <f>Z1011*$AB$3*$AB$4</f>
        <v>0</v>
      </c>
      <c r="AC1011" s="23" t="str">
        <f t="shared" si="382"/>
        <v>-</v>
      </c>
    </row>
    <row r="1012" spans="1:29">
      <c r="A1012" s="25"/>
      <c r="B1012" s="25"/>
      <c r="C1012" s="25"/>
      <c r="D1012" s="25"/>
      <c r="E1012" s="25"/>
      <c r="F1012" s="28" t="s">
        <v>1041</v>
      </c>
      <c r="G1012" s="29">
        <v>120</v>
      </c>
      <c r="H1012" s="31">
        <v>0</v>
      </c>
      <c r="I1012" s="30">
        <v>161738</v>
      </c>
      <c r="J1012" s="31">
        <v>0</v>
      </c>
      <c r="K1012" s="30">
        <v>387534</v>
      </c>
      <c r="L1012" s="22">
        <f t="shared" si="387"/>
        <v>139.60602950450726</v>
      </c>
      <c r="M1012" s="31">
        <v>0</v>
      </c>
      <c r="N1012" s="30">
        <v>616674</v>
      </c>
      <c r="O1012" s="22">
        <f t="shared" si="378"/>
        <v>59.127715245630043</v>
      </c>
      <c r="P1012" s="31"/>
      <c r="Q1012" s="31"/>
      <c r="R1012" s="22">
        <f t="shared" si="379"/>
        <v>-100</v>
      </c>
      <c r="S1012" s="31"/>
      <c r="T1012" s="31"/>
      <c r="U1012" s="23" t="str">
        <f t="shared" si="380"/>
        <v>-</v>
      </c>
      <c r="V1012" s="30">
        <v>0</v>
      </c>
      <c r="W1012" s="24" t="s">
        <v>1226</v>
      </c>
      <c r="X1012" s="30">
        <v>0</v>
      </c>
      <c r="Y1012" s="24" t="s">
        <v>1226</v>
      </c>
      <c r="Z1012" s="30">
        <v>0</v>
      </c>
      <c r="AA1012" s="24" t="str">
        <f t="shared" si="381"/>
        <v>-</v>
      </c>
      <c r="AB1012" s="64">
        <f>Z1012*$AB$3*$AB$4</f>
        <v>0</v>
      </c>
      <c r="AC1012" s="23" t="str">
        <f t="shared" si="382"/>
        <v>-</v>
      </c>
    </row>
    <row r="1013" spans="1:29">
      <c r="A1013" s="25"/>
      <c r="B1013" s="25"/>
      <c r="C1013" s="25"/>
      <c r="D1013" s="25"/>
      <c r="E1013" s="26" t="s">
        <v>401</v>
      </c>
      <c r="F1013" s="28"/>
      <c r="G1013" s="32" t="s">
        <v>355</v>
      </c>
      <c r="H1013" s="20">
        <f t="shared" ref="H1013:AB1013" si="396">H1014</f>
        <v>0</v>
      </c>
      <c r="I1013" s="20">
        <f t="shared" si="396"/>
        <v>0</v>
      </c>
      <c r="J1013" s="20">
        <f t="shared" si="396"/>
        <v>0</v>
      </c>
      <c r="K1013" s="20">
        <f t="shared" si="396"/>
        <v>0</v>
      </c>
      <c r="L1013" s="22" t="str">
        <f t="shared" si="387"/>
        <v>-</v>
      </c>
      <c r="M1013" s="20">
        <f t="shared" si="396"/>
        <v>0</v>
      </c>
      <c r="N1013" s="20">
        <f t="shared" si="396"/>
        <v>0</v>
      </c>
      <c r="O1013" s="22" t="str">
        <f t="shared" si="378"/>
        <v>-</v>
      </c>
      <c r="P1013" s="20">
        <f t="shared" si="396"/>
        <v>26419</v>
      </c>
      <c r="Q1013" s="20">
        <f t="shared" si="396"/>
        <v>0</v>
      </c>
      <c r="R1013" s="22" t="str">
        <f t="shared" si="379"/>
        <v>-</v>
      </c>
      <c r="S1013" s="20">
        <f t="shared" si="396"/>
        <v>0</v>
      </c>
      <c r="T1013" s="20">
        <f t="shared" si="396"/>
        <v>0</v>
      </c>
      <c r="U1013" s="23" t="str">
        <f t="shared" si="380"/>
        <v>-</v>
      </c>
      <c r="V1013" s="79">
        <v>0</v>
      </c>
      <c r="W1013" s="80" t="s">
        <v>1226</v>
      </c>
      <c r="X1013" s="79">
        <v>0</v>
      </c>
      <c r="Y1013" s="80" t="s">
        <v>1226</v>
      </c>
      <c r="Z1013" s="79">
        <v>0</v>
      </c>
      <c r="AA1013" s="24" t="str">
        <f t="shared" si="381"/>
        <v>-</v>
      </c>
      <c r="AB1013" s="63">
        <f t="shared" si="396"/>
        <v>0</v>
      </c>
      <c r="AC1013" s="23" t="str">
        <f t="shared" si="382"/>
        <v>-</v>
      </c>
    </row>
    <row r="1014" spans="1:29">
      <c r="A1014" s="25"/>
      <c r="B1014" s="25"/>
      <c r="C1014" s="25"/>
      <c r="D1014" s="25"/>
      <c r="E1014" s="25"/>
      <c r="F1014" s="28" t="s">
        <v>1042</v>
      </c>
      <c r="G1014" s="29">
        <v>160</v>
      </c>
      <c r="H1014" s="31"/>
      <c r="I1014" s="31"/>
      <c r="J1014" s="31"/>
      <c r="K1014" s="31"/>
      <c r="L1014" s="22" t="str">
        <f t="shared" si="387"/>
        <v>-</v>
      </c>
      <c r="M1014" s="31"/>
      <c r="N1014" s="31"/>
      <c r="O1014" s="22" t="str">
        <f t="shared" si="378"/>
        <v>-</v>
      </c>
      <c r="P1014" s="30">
        <v>26419</v>
      </c>
      <c r="Q1014" s="31">
        <v>0</v>
      </c>
      <c r="R1014" s="22" t="str">
        <f t="shared" si="379"/>
        <v>-</v>
      </c>
      <c r="S1014" s="31"/>
      <c r="T1014" s="31"/>
      <c r="U1014" s="23" t="str">
        <f t="shared" si="380"/>
        <v>-</v>
      </c>
      <c r="V1014" s="30">
        <v>0</v>
      </c>
      <c r="W1014" s="24" t="s">
        <v>1226</v>
      </c>
      <c r="X1014" s="30">
        <v>0</v>
      </c>
      <c r="Y1014" s="24" t="s">
        <v>1226</v>
      </c>
      <c r="Z1014" s="30">
        <v>0</v>
      </c>
      <c r="AA1014" s="24" t="str">
        <f t="shared" si="381"/>
        <v>-</v>
      </c>
      <c r="AB1014" s="64">
        <f>Z1014*$AB$3*$AB$4</f>
        <v>0</v>
      </c>
      <c r="AC1014" s="23" t="str">
        <f t="shared" si="382"/>
        <v>-</v>
      </c>
    </row>
    <row r="1015" spans="1:29">
      <c r="A1015" s="25"/>
      <c r="B1015" s="25"/>
      <c r="C1015" s="25"/>
      <c r="D1015" s="25"/>
      <c r="E1015" s="26" t="s">
        <v>1043</v>
      </c>
      <c r="F1015" s="28"/>
      <c r="G1015" s="32" t="s">
        <v>355</v>
      </c>
      <c r="H1015" s="20">
        <f t="shared" ref="H1015:AB1015" si="397">H1016</f>
        <v>0</v>
      </c>
      <c r="I1015" s="20">
        <f t="shared" si="397"/>
        <v>0</v>
      </c>
      <c r="J1015" s="20">
        <f t="shared" si="397"/>
        <v>0</v>
      </c>
      <c r="K1015" s="20">
        <f t="shared" si="397"/>
        <v>0</v>
      </c>
      <c r="L1015" s="22" t="str">
        <f t="shared" si="387"/>
        <v>-</v>
      </c>
      <c r="M1015" s="20">
        <f t="shared" si="397"/>
        <v>0</v>
      </c>
      <c r="N1015" s="20">
        <f t="shared" si="397"/>
        <v>0</v>
      </c>
      <c r="O1015" s="22" t="str">
        <f t="shared" si="378"/>
        <v>-</v>
      </c>
      <c r="P1015" s="20">
        <f t="shared" si="397"/>
        <v>0</v>
      </c>
      <c r="Q1015" s="20">
        <f t="shared" si="397"/>
        <v>180</v>
      </c>
      <c r="R1015" s="22" t="str">
        <f t="shared" si="379"/>
        <v>-</v>
      </c>
      <c r="S1015" s="20">
        <f t="shared" si="397"/>
        <v>0</v>
      </c>
      <c r="T1015" s="20">
        <f t="shared" si="397"/>
        <v>0</v>
      </c>
      <c r="U1015" s="23">
        <f t="shared" si="380"/>
        <v>-100</v>
      </c>
      <c r="V1015" s="79">
        <v>0</v>
      </c>
      <c r="W1015" s="80" t="s">
        <v>1226</v>
      </c>
      <c r="X1015" s="79">
        <v>0</v>
      </c>
      <c r="Y1015" s="80" t="s">
        <v>1226</v>
      </c>
      <c r="Z1015" s="79">
        <v>0</v>
      </c>
      <c r="AA1015" s="24" t="str">
        <f t="shared" si="381"/>
        <v>-</v>
      </c>
      <c r="AB1015" s="63">
        <f t="shared" si="397"/>
        <v>0</v>
      </c>
      <c r="AC1015" s="23" t="str">
        <f t="shared" si="382"/>
        <v>-</v>
      </c>
    </row>
    <row r="1016" spans="1:29">
      <c r="A1016" s="25"/>
      <c r="B1016" s="25"/>
      <c r="C1016" s="25"/>
      <c r="D1016" s="25"/>
      <c r="E1016" s="25"/>
      <c r="F1016" s="28" t="s">
        <v>1044</v>
      </c>
      <c r="G1016" s="29">
        <v>100</v>
      </c>
      <c r="H1016" s="31"/>
      <c r="I1016" s="31"/>
      <c r="J1016" s="31"/>
      <c r="K1016" s="31"/>
      <c r="L1016" s="22" t="str">
        <f t="shared" si="387"/>
        <v>-</v>
      </c>
      <c r="M1016" s="31">
        <v>0</v>
      </c>
      <c r="N1016" s="31"/>
      <c r="O1016" s="22" t="str">
        <f t="shared" si="378"/>
        <v>-</v>
      </c>
      <c r="P1016" s="31">
        <v>0</v>
      </c>
      <c r="Q1016" s="31">
        <v>180</v>
      </c>
      <c r="R1016" s="22" t="str">
        <f t="shared" si="379"/>
        <v>-</v>
      </c>
      <c r="S1016" s="31"/>
      <c r="T1016" s="31"/>
      <c r="U1016" s="23">
        <f t="shared" si="380"/>
        <v>-100</v>
      </c>
      <c r="V1016" s="30">
        <v>0</v>
      </c>
      <c r="W1016" s="24" t="s">
        <v>1226</v>
      </c>
      <c r="X1016" s="30">
        <v>0</v>
      </c>
      <c r="Y1016" s="24" t="s">
        <v>1226</v>
      </c>
      <c r="Z1016" s="30">
        <v>0</v>
      </c>
      <c r="AA1016" s="24" t="str">
        <f t="shared" si="381"/>
        <v>-</v>
      </c>
      <c r="AB1016" s="64">
        <f>Z1016*$AB$3*$AB$4</f>
        <v>0</v>
      </c>
      <c r="AC1016" s="23" t="str">
        <f t="shared" si="382"/>
        <v>-</v>
      </c>
    </row>
    <row r="1017" spans="1:29">
      <c r="A1017" s="25"/>
      <c r="B1017" s="25"/>
      <c r="C1017" s="25"/>
      <c r="D1017" s="25"/>
      <c r="E1017" s="26" t="s">
        <v>402</v>
      </c>
      <c r="F1017" s="28"/>
      <c r="G1017" s="32" t="s">
        <v>355</v>
      </c>
      <c r="H1017" s="20">
        <f t="shared" ref="H1017:AB1017" si="398">H1018</f>
        <v>0</v>
      </c>
      <c r="I1017" s="20">
        <f t="shared" si="398"/>
        <v>0</v>
      </c>
      <c r="J1017" s="20">
        <f t="shared" si="398"/>
        <v>0</v>
      </c>
      <c r="K1017" s="20">
        <f t="shared" si="398"/>
        <v>0</v>
      </c>
      <c r="L1017" s="22" t="str">
        <f t="shared" si="387"/>
        <v>-</v>
      </c>
      <c r="M1017" s="20">
        <f t="shared" si="398"/>
        <v>0</v>
      </c>
      <c r="N1017" s="20">
        <f t="shared" si="398"/>
        <v>2225</v>
      </c>
      <c r="O1017" s="22" t="str">
        <f t="shared" si="378"/>
        <v>-</v>
      </c>
      <c r="P1017" s="20">
        <f t="shared" si="398"/>
        <v>0</v>
      </c>
      <c r="Q1017" s="20">
        <f t="shared" si="398"/>
        <v>3603</v>
      </c>
      <c r="R1017" s="22">
        <f t="shared" si="379"/>
        <v>61.932584269662925</v>
      </c>
      <c r="S1017" s="20">
        <f t="shared" si="398"/>
        <v>0</v>
      </c>
      <c r="T1017" s="20">
        <f t="shared" si="398"/>
        <v>961</v>
      </c>
      <c r="U1017" s="23">
        <f t="shared" si="380"/>
        <v>-100</v>
      </c>
      <c r="V1017" s="79">
        <v>0</v>
      </c>
      <c r="W1017" s="80" t="s">
        <v>1226</v>
      </c>
      <c r="X1017" s="79">
        <v>0</v>
      </c>
      <c r="Y1017" s="80" t="s">
        <v>1226</v>
      </c>
      <c r="Z1017" s="79">
        <v>0</v>
      </c>
      <c r="AA1017" s="24" t="str">
        <f t="shared" si="381"/>
        <v>-</v>
      </c>
      <c r="AB1017" s="63">
        <f t="shared" si="398"/>
        <v>0</v>
      </c>
      <c r="AC1017" s="23" t="str">
        <f t="shared" si="382"/>
        <v>-</v>
      </c>
    </row>
    <row r="1018" spans="1:29">
      <c r="A1018" s="25"/>
      <c r="B1018" s="25"/>
      <c r="C1018" s="25"/>
      <c r="D1018" s="25"/>
      <c r="E1018" s="25"/>
      <c r="F1018" s="28" t="s">
        <v>1045</v>
      </c>
      <c r="G1018" s="29">
        <v>100</v>
      </c>
      <c r="H1018" s="31"/>
      <c r="I1018" s="31"/>
      <c r="J1018" s="31"/>
      <c r="K1018" s="31"/>
      <c r="L1018" s="22" t="str">
        <f t="shared" si="387"/>
        <v>-</v>
      </c>
      <c r="M1018" s="31">
        <v>0</v>
      </c>
      <c r="N1018" s="30">
        <v>2225</v>
      </c>
      <c r="O1018" s="22" t="str">
        <f t="shared" si="378"/>
        <v>-</v>
      </c>
      <c r="P1018" s="31">
        <v>0</v>
      </c>
      <c r="Q1018" s="30">
        <v>3603</v>
      </c>
      <c r="R1018" s="22">
        <f t="shared" si="379"/>
        <v>61.932584269662925</v>
      </c>
      <c r="S1018" s="31">
        <v>0</v>
      </c>
      <c r="T1018" s="31">
        <v>961</v>
      </c>
      <c r="U1018" s="23">
        <f t="shared" si="380"/>
        <v>-100</v>
      </c>
      <c r="V1018" s="30">
        <v>0</v>
      </c>
      <c r="W1018" s="24" t="s">
        <v>1226</v>
      </c>
      <c r="X1018" s="30">
        <v>0</v>
      </c>
      <c r="Y1018" s="24" t="s">
        <v>1226</v>
      </c>
      <c r="Z1018" s="30">
        <v>0</v>
      </c>
      <c r="AA1018" s="24" t="str">
        <f t="shared" si="381"/>
        <v>-</v>
      </c>
      <c r="AB1018" s="64">
        <f>Z1018*$AB$3*$AB$4</f>
        <v>0</v>
      </c>
      <c r="AC1018" s="23" t="str">
        <f t="shared" si="382"/>
        <v>-</v>
      </c>
    </row>
    <row r="1019" spans="1:29">
      <c r="A1019" s="25"/>
      <c r="B1019" s="25"/>
      <c r="C1019" s="25"/>
      <c r="D1019" s="25"/>
      <c r="E1019" s="26" t="s">
        <v>144</v>
      </c>
      <c r="F1019" s="28"/>
      <c r="G1019" s="32" t="s">
        <v>355</v>
      </c>
      <c r="H1019" s="20">
        <f t="shared" ref="H1019:AB1019" si="399">H1020</f>
        <v>0</v>
      </c>
      <c r="I1019" s="20">
        <f t="shared" si="399"/>
        <v>3723497</v>
      </c>
      <c r="J1019" s="20">
        <f t="shared" si="399"/>
        <v>0</v>
      </c>
      <c r="K1019" s="20">
        <f t="shared" si="399"/>
        <v>3175574</v>
      </c>
      <c r="L1019" s="22">
        <f t="shared" si="387"/>
        <v>-14.715279749117556</v>
      </c>
      <c r="M1019" s="20">
        <f t="shared" si="399"/>
        <v>0</v>
      </c>
      <c r="N1019" s="20">
        <f t="shared" si="399"/>
        <v>4072165</v>
      </c>
      <c r="O1019" s="22">
        <f t="shared" si="378"/>
        <v>28.23398226588327</v>
      </c>
      <c r="P1019" s="20">
        <f t="shared" si="399"/>
        <v>0</v>
      </c>
      <c r="Q1019" s="20">
        <f t="shared" si="399"/>
        <v>3782778</v>
      </c>
      <c r="R1019" s="22">
        <f t="shared" si="379"/>
        <v>-7.1064654796649904</v>
      </c>
      <c r="S1019" s="20">
        <f t="shared" si="399"/>
        <v>0</v>
      </c>
      <c r="T1019" s="20">
        <f t="shared" si="399"/>
        <v>1450464</v>
      </c>
      <c r="U1019" s="23">
        <f t="shared" si="380"/>
        <v>-100</v>
      </c>
      <c r="V1019" s="79">
        <v>0</v>
      </c>
      <c r="W1019" s="80" t="s">
        <v>1226</v>
      </c>
      <c r="X1019" s="79">
        <v>0</v>
      </c>
      <c r="Y1019" s="80" t="s">
        <v>1226</v>
      </c>
      <c r="Z1019" s="79">
        <v>0</v>
      </c>
      <c r="AA1019" s="24" t="str">
        <f t="shared" si="381"/>
        <v>-</v>
      </c>
      <c r="AB1019" s="63">
        <f t="shared" si="399"/>
        <v>0</v>
      </c>
      <c r="AC1019" s="23" t="str">
        <f t="shared" si="382"/>
        <v>-</v>
      </c>
    </row>
    <row r="1020" spans="1:29">
      <c r="A1020" s="25"/>
      <c r="B1020" s="25"/>
      <c r="C1020" s="25"/>
      <c r="D1020" s="25"/>
      <c r="E1020" s="25"/>
      <c r="F1020" s="28" t="s">
        <v>1046</v>
      </c>
      <c r="G1020" s="29">
        <v>100</v>
      </c>
      <c r="H1020" s="31">
        <v>0</v>
      </c>
      <c r="I1020" s="30">
        <v>3723497</v>
      </c>
      <c r="J1020" s="31">
        <v>0</v>
      </c>
      <c r="K1020" s="30">
        <v>3175574</v>
      </c>
      <c r="L1020" s="22">
        <f t="shared" si="387"/>
        <v>-14.715279749117556</v>
      </c>
      <c r="M1020" s="31">
        <v>0</v>
      </c>
      <c r="N1020" s="30">
        <v>4072165</v>
      </c>
      <c r="O1020" s="22">
        <f t="shared" si="378"/>
        <v>28.23398226588327</v>
      </c>
      <c r="P1020" s="31">
        <v>0</v>
      </c>
      <c r="Q1020" s="30">
        <v>3782778</v>
      </c>
      <c r="R1020" s="22">
        <f t="shared" si="379"/>
        <v>-7.1064654796649904</v>
      </c>
      <c r="S1020" s="31">
        <v>0</v>
      </c>
      <c r="T1020" s="30">
        <v>1450464</v>
      </c>
      <c r="U1020" s="23">
        <f t="shared" si="380"/>
        <v>-100</v>
      </c>
      <c r="V1020" s="30">
        <v>0</v>
      </c>
      <c r="W1020" s="24" t="s">
        <v>1226</v>
      </c>
      <c r="X1020" s="30">
        <v>0</v>
      </c>
      <c r="Y1020" s="24" t="s">
        <v>1226</v>
      </c>
      <c r="Z1020" s="30">
        <v>0</v>
      </c>
      <c r="AA1020" s="24" t="str">
        <f t="shared" si="381"/>
        <v>-</v>
      </c>
      <c r="AB1020" s="64">
        <f>Z1020*$AB$3*$AB$4</f>
        <v>0</v>
      </c>
      <c r="AC1020" s="23" t="str">
        <f t="shared" si="382"/>
        <v>-</v>
      </c>
    </row>
    <row r="1021" spans="1:29">
      <c r="A1021" s="25"/>
      <c r="B1021" s="25"/>
      <c r="C1021" s="25"/>
      <c r="D1021" s="26" t="s">
        <v>403</v>
      </c>
      <c r="E1021" s="26"/>
      <c r="F1021" s="28"/>
      <c r="G1021" s="32" t="s">
        <v>355</v>
      </c>
      <c r="H1021" s="20">
        <f t="shared" ref="H1021:AB1022" si="400">H1022</f>
        <v>2625349</v>
      </c>
      <c r="I1021" s="20">
        <f t="shared" si="400"/>
        <v>1247138</v>
      </c>
      <c r="J1021" s="20">
        <f t="shared" si="400"/>
        <v>8089625</v>
      </c>
      <c r="K1021" s="20">
        <f t="shared" si="400"/>
        <v>2680314</v>
      </c>
      <c r="L1021" s="22">
        <f t="shared" si="387"/>
        <v>114.9171944083173</v>
      </c>
      <c r="M1021" s="20">
        <f t="shared" si="400"/>
        <v>2760302</v>
      </c>
      <c r="N1021" s="20">
        <f t="shared" si="400"/>
        <v>4424480</v>
      </c>
      <c r="O1021" s="22">
        <f t="shared" si="378"/>
        <v>65.07319664785544</v>
      </c>
      <c r="P1021" s="20">
        <f t="shared" si="400"/>
        <v>7354412</v>
      </c>
      <c r="Q1021" s="20">
        <f t="shared" si="400"/>
        <v>8209237</v>
      </c>
      <c r="R1021" s="22">
        <f t="shared" si="379"/>
        <v>85.541283947492133</v>
      </c>
      <c r="S1021" s="20">
        <f t="shared" si="400"/>
        <v>7420223</v>
      </c>
      <c r="T1021" s="20">
        <f t="shared" si="400"/>
        <v>3167991</v>
      </c>
      <c r="U1021" s="23">
        <f t="shared" si="380"/>
        <v>-9.6112951788333163</v>
      </c>
      <c r="V1021" s="79">
        <v>9926949</v>
      </c>
      <c r="W1021" s="80">
        <v>33.782353980466638</v>
      </c>
      <c r="X1021" s="79">
        <v>10425168</v>
      </c>
      <c r="Y1021" s="80">
        <v>5.0188532246916822</v>
      </c>
      <c r="Z1021" s="79">
        <v>10920452</v>
      </c>
      <c r="AA1021" s="24">
        <f t="shared" si="381"/>
        <v>4.750849099026496</v>
      </c>
      <c r="AB1021" s="63">
        <f t="shared" si="400"/>
        <v>11940138.285047999</v>
      </c>
      <c r="AC1021" s="23">
        <f t="shared" si="382"/>
        <v>9.3373999999999882</v>
      </c>
    </row>
    <row r="1022" spans="1:29">
      <c r="A1022" s="25"/>
      <c r="B1022" s="25"/>
      <c r="C1022" s="25"/>
      <c r="D1022" s="25"/>
      <c r="E1022" s="26" t="s">
        <v>145</v>
      </c>
      <c r="F1022" s="28"/>
      <c r="G1022" s="32" t="s">
        <v>355</v>
      </c>
      <c r="H1022" s="20">
        <f t="shared" si="400"/>
        <v>2625349</v>
      </c>
      <c r="I1022" s="20">
        <f t="shared" si="400"/>
        <v>1247138</v>
      </c>
      <c r="J1022" s="20">
        <f t="shared" si="400"/>
        <v>8089625</v>
      </c>
      <c r="K1022" s="20">
        <f t="shared" si="400"/>
        <v>2680314</v>
      </c>
      <c r="L1022" s="22">
        <f t="shared" si="387"/>
        <v>114.9171944083173</v>
      </c>
      <c r="M1022" s="20">
        <f t="shared" si="400"/>
        <v>2760302</v>
      </c>
      <c r="N1022" s="20">
        <f t="shared" si="400"/>
        <v>4424480</v>
      </c>
      <c r="O1022" s="22">
        <f t="shared" si="378"/>
        <v>65.07319664785544</v>
      </c>
      <c r="P1022" s="20">
        <f t="shared" si="400"/>
        <v>7354412</v>
      </c>
      <c r="Q1022" s="20">
        <f t="shared" si="400"/>
        <v>8209237</v>
      </c>
      <c r="R1022" s="22">
        <f t="shared" si="379"/>
        <v>85.541283947492133</v>
      </c>
      <c r="S1022" s="20">
        <f t="shared" si="400"/>
        <v>7420223</v>
      </c>
      <c r="T1022" s="20">
        <f t="shared" si="400"/>
        <v>3167991</v>
      </c>
      <c r="U1022" s="23">
        <f t="shared" si="380"/>
        <v>-9.6112951788333163</v>
      </c>
      <c r="V1022" s="79">
        <v>9926949</v>
      </c>
      <c r="W1022" s="80">
        <v>33.782353980466638</v>
      </c>
      <c r="X1022" s="79">
        <v>10425168</v>
      </c>
      <c r="Y1022" s="80">
        <v>5.0188532246916822</v>
      </c>
      <c r="Z1022" s="79">
        <v>10920452</v>
      </c>
      <c r="AA1022" s="24">
        <f t="shared" si="381"/>
        <v>4.750849099026496</v>
      </c>
      <c r="AB1022" s="63">
        <f t="shared" si="400"/>
        <v>11940138.285047999</v>
      </c>
      <c r="AC1022" s="23">
        <f t="shared" si="382"/>
        <v>9.3373999999999882</v>
      </c>
    </row>
    <row r="1023" spans="1:29">
      <c r="A1023" s="25"/>
      <c r="B1023" s="25"/>
      <c r="C1023" s="25"/>
      <c r="D1023" s="25"/>
      <c r="E1023" s="25"/>
      <c r="F1023" s="28" t="s">
        <v>1047</v>
      </c>
      <c r="G1023" s="29">
        <v>100</v>
      </c>
      <c r="H1023" s="30">
        <v>2625349</v>
      </c>
      <c r="I1023" s="30">
        <v>1247138</v>
      </c>
      <c r="J1023" s="30">
        <v>8089625</v>
      </c>
      <c r="K1023" s="30">
        <v>2680314</v>
      </c>
      <c r="L1023" s="22">
        <f t="shared" si="387"/>
        <v>114.9171944083173</v>
      </c>
      <c r="M1023" s="30">
        <v>2760302</v>
      </c>
      <c r="N1023" s="30">
        <v>4424480</v>
      </c>
      <c r="O1023" s="22">
        <f t="shared" si="378"/>
        <v>65.07319664785544</v>
      </c>
      <c r="P1023" s="30">
        <v>7354412</v>
      </c>
      <c r="Q1023" s="30">
        <v>8209237</v>
      </c>
      <c r="R1023" s="22">
        <f t="shared" si="379"/>
        <v>85.541283947492133</v>
      </c>
      <c r="S1023" s="30">
        <v>7420223</v>
      </c>
      <c r="T1023" s="30">
        <v>3167991</v>
      </c>
      <c r="U1023" s="23">
        <f t="shared" si="380"/>
        <v>-9.6112951788333163</v>
      </c>
      <c r="V1023" s="89">
        <v>9926949</v>
      </c>
      <c r="W1023" s="90"/>
      <c r="X1023" s="89">
        <v>10425168</v>
      </c>
      <c r="Y1023" s="90"/>
      <c r="Z1023" s="89">
        <v>10920452</v>
      </c>
      <c r="AA1023" s="24">
        <f t="shared" si="381"/>
        <v>4.750849099026496</v>
      </c>
      <c r="AB1023" s="64">
        <f>Z1023*$AB$3*$AB$4</f>
        <v>11940138.285047999</v>
      </c>
      <c r="AC1023" s="23">
        <f t="shared" si="382"/>
        <v>9.3373999999999882</v>
      </c>
    </row>
    <row r="1024" spans="1:29">
      <c r="A1024" s="25"/>
      <c r="B1024" s="25"/>
      <c r="C1024" s="26" t="s">
        <v>50</v>
      </c>
      <c r="D1024" s="26"/>
      <c r="E1024" s="26"/>
      <c r="F1024" s="28"/>
      <c r="G1024" s="32" t="s">
        <v>355</v>
      </c>
      <c r="H1024" s="20">
        <f t="shared" ref="H1024:AB1024" si="401">H1025</f>
        <v>47821790</v>
      </c>
      <c r="I1024" s="20">
        <f t="shared" si="401"/>
        <v>67993144</v>
      </c>
      <c r="J1024" s="20">
        <f t="shared" si="401"/>
        <v>82985098</v>
      </c>
      <c r="K1024" s="20">
        <f t="shared" si="401"/>
        <v>115802639</v>
      </c>
      <c r="L1024" s="22">
        <f t="shared" si="387"/>
        <v>70.3151703059944</v>
      </c>
      <c r="M1024" s="20">
        <f t="shared" si="401"/>
        <v>194274231</v>
      </c>
      <c r="N1024" s="20">
        <f t="shared" si="401"/>
        <v>102117345</v>
      </c>
      <c r="O1024" s="22">
        <f t="shared" si="378"/>
        <v>-11.817773859195029</v>
      </c>
      <c r="P1024" s="20">
        <f t="shared" si="401"/>
        <v>208605249</v>
      </c>
      <c r="Q1024" s="20">
        <f t="shared" si="401"/>
        <v>77894661</v>
      </c>
      <c r="R1024" s="22">
        <f t="shared" si="379"/>
        <v>-23.720440440358104</v>
      </c>
      <c r="S1024" s="20">
        <f t="shared" si="401"/>
        <v>193977952</v>
      </c>
      <c r="T1024" s="20">
        <f t="shared" si="401"/>
        <v>30167912</v>
      </c>
      <c r="U1024" s="23">
        <f t="shared" si="380"/>
        <v>149.02599165300944</v>
      </c>
      <c r="V1024" s="79">
        <v>432948939</v>
      </c>
      <c r="W1024" s="80">
        <v>123.19492217342307</v>
      </c>
      <c r="X1024" s="79">
        <v>200795739.72268605</v>
      </c>
      <c r="Y1024" s="80">
        <v>-53.621380806135647</v>
      </c>
      <c r="Z1024" s="79">
        <v>219944013.01433393</v>
      </c>
      <c r="AA1024" s="24">
        <f t="shared" si="381"/>
        <v>9.536195000000049</v>
      </c>
      <c r="AB1024" s="63">
        <f t="shared" si="401"/>
        <v>240481065.28553429</v>
      </c>
      <c r="AC1024" s="23">
        <f t="shared" si="382"/>
        <v>9.3373999999999882</v>
      </c>
    </row>
    <row r="1025" spans="1:29">
      <c r="A1025" s="25"/>
      <c r="B1025" s="25"/>
      <c r="C1025" s="25"/>
      <c r="D1025" s="26" t="s">
        <v>404</v>
      </c>
      <c r="E1025" s="26"/>
      <c r="F1025" s="28"/>
      <c r="G1025" s="32" t="s">
        <v>355</v>
      </c>
      <c r="H1025" s="20">
        <f t="shared" ref="H1025:AB1025" si="402">H1026+H1033+H1038+H1043+H1046+H1050+H1054+H1057</f>
        <v>47821790</v>
      </c>
      <c r="I1025" s="20">
        <f t="shared" si="402"/>
        <v>67993144</v>
      </c>
      <c r="J1025" s="20">
        <f t="shared" si="402"/>
        <v>82985098</v>
      </c>
      <c r="K1025" s="20">
        <f t="shared" si="402"/>
        <v>115802639</v>
      </c>
      <c r="L1025" s="22">
        <f t="shared" si="387"/>
        <v>70.3151703059944</v>
      </c>
      <c r="M1025" s="20">
        <f t="shared" si="402"/>
        <v>194274231</v>
      </c>
      <c r="N1025" s="20">
        <f t="shared" si="402"/>
        <v>102117345</v>
      </c>
      <c r="O1025" s="22">
        <f t="shared" si="378"/>
        <v>-11.817773859195029</v>
      </c>
      <c r="P1025" s="20">
        <f t="shared" si="402"/>
        <v>208605249</v>
      </c>
      <c r="Q1025" s="20">
        <f t="shared" si="402"/>
        <v>77894661</v>
      </c>
      <c r="R1025" s="22">
        <f t="shared" si="379"/>
        <v>-23.720440440358104</v>
      </c>
      <c r="S1025" s="20">
        <f t="shared" si="402"/>
        <v>193977952</v>
      </c>
      <c r="T1025" s="20">
        <f t="shared" si="402"/>
        <v>30167912</v>
      </c>
      <c r="U1025" s="23">
        <f t="shared" si="380"/>
        <v>149.02599165300944</v>
      </c>
      <c r="V1025" s="79">
        <v>432948939</v>
      </c>
      <c r="W1025" s="79" t="e">
        <v>#VALUE!</v>
      </c>
      <c r="X1025" s="79">
        <v>200795739.72268605</v>
      </c>
      <c r="Y1025" s="79" t="e">
        <v>#VALUE!</v>
      </c>
      <c r="Z1025" s="79">
        <v>219944013.01433393</v>
      </c>
      <c r="AA1025" s="24">
        <f t="shared" si="381"/>
        <v>9.536195000000049</v>
      </c>
      <c r="AB1025" s="63">
        <f t="shared" si="402"/>
        <v>240481065.28553429</v>
      </c>
      <c r="AC1025" s="23">
        <f t="shared" si="382"/>
        <v>9.3373999999999882</v>
      </c>
    </row>
    <row r="1026" spans="1:29">
      <c r="A1026" s="25"/>
      <c r="B1026" s="25"/>
      <c r="C1026" s="25"/>
      <c r="D1026" s="25"/>
      <c r="E1026" s="26" t="s">
        <v>146</v>
      </c>
      <c r="F1026" s="28"/>
      <c r="G1026" s="32" t="s">
        <v>355</v>
      </c>
      <c r="H1026" s="20">
        <f t="shared" ref="H1026:AB1026" si="403">SUM(H1027:H1032)</f>
        <v>1560000</v>
      </c>
      <c r="I1026" s="20">
        <f t="shared" si="403"/>
        <v>941098</v>
      </c>
      <c r="J1026" s="20">
        <f t="shared" si="403"/>
        <v>1861000</v>
      </c>
      <c r="K1026" s="20">
        <f t="shared" si="403"/>
        <v>882764</v>
      </c>
      <c r="L1026" s="22">
        <f t="shared" si="387"/>
        <v>-6.1985043002960367</v>
      </c>
      <c r="M1026" s="20">
        <f t="shared" si="403"/>
        <v>760560</v>
      </c>
      <c r="N1026" s="20">
        <f t="shared" si="403"/>
        <v>1192203</v>
      </c>
      <c r="O1026" s="22">
        <f t="shared" si="378"/>
        <v>35.053423111952924</v>
      </c>
      <c r="P1026" s="20">
        <f t="shared" si="403"/>
        <v>1035360</v>
      </c>
      <c r="Q1026" s="20">
        <f t="shared" si="403"/>
        <v>9198546</v>
      </c>
      <c r="R1026" s="22">
        <f t="shared" si="379"/>
        <v>671.5587026706022</v>
      </c>
      <c r="S1026" s="20">
        <f t="shared" si="403"/>
        <v>1575266</v>
      </c>
      <c r="T1026" s="20">
        <f t="shared" si="403"/>
        <v>450195</v>
      </c>
      <c r="U1026" s="23">
        <f t="shared" si="380"/>
        <v>-82.874836957927911</v>
      </c>
      <c r="V1026" s="79">
        <v>1626747</v>
      </c>
      <c r="W1026" s="80">
        <v>3.2680829777320213</v>
      </c>
      <c r="X1026" s="79">
        <v>1785437.3411078402</v>
      </c>
      <c r="Y1026" s="80">
        <v>9.7550720000000126</v>
      </c>
      <c r="Z1026" s="79">
        <v>1955700.1275586991</v>
      </c>
      <c r="AA1026" s="24">
        <f t="shared" si="381"/>
        <v>9.5361950000000064</v>
      </c>
      <c r="AB1026" s="63">
        <f t="shared" si="403"/>
        <v>2138311.6712693651</v>
      </c>
      <c r="AC1026" s="23">
        <f t="shared" si="382"/>
        <v>9.3374000000000024</v>
      </c>
    </row>
    <row r="1027" spans="1:29">
      <c r="A1027" s="25"/>
      <c r="B1027" s="25"/>
      <c r="C1027" s="25"/>
      <c r="D1027" s="25"/>
      <c r="E1027" s="25"/>
      <c r="F1027" s="28" t="s">
        <v>1048</v>
      </c>
      <c r="G1027" s="29">
        <v>120</v>
      </c>
      <c r="H1027" s="30">
        <v>1400000</v>
      </c>
      <c r="I1027" s="30">
        <v>875388</v>
      </c>
      <c r="J1027" s="31"/>
      <c r="K1027" s="31"/>
      <c r="L1027" s="22">
        <f t="shared" si="387"/>
        <v>-100</v>
      </c>
      <c r="M1027" s="31"/>
      <c r="N1027" s="31"/>
      <c r="O1027" s="22" t="str">
        <f t="shared" si="378"/>
        <v>-</v>
      </c>
      <c r="P1027" s="31"/>
      <c r="Q1027" s="31"/>
      <c r="R1027" s="22" t="str">
        <f t="shared" si="379"/>
        <v>-</v>
      </c>
      <c r="S1027" s="31"/>
      <c r="T1027" s="31"/>
      <c r="U1027" s="23" t="str">
        <f t="shared" si="380"/>
        <v>-</v>
      </c>
      <c r="V1027" s="30">
        <v>0</v>
      </c>
      <c r="W1027" s="24" t="s">
        <v>1226</v>
      </c>
      <c r="X1027" s="30">
        <v>0</v>
      </c>
      <c r="Y1027" s="24" t="s">
        <v>1226</v>
      </c>
      <c r="Z1027" s="30">
        <v>0</v>
      </c>
      <c r="AA1027" s="24" t="str">
        <f t="shared" si="381"/>
        <v>-</v>
      </c>
      <c r="AB1027" s="64">
        <f t="shared" ref="AB1027:AB1032" si="404">Z1027*$AB$3*$AB$4</f>
        <v>0</v>
      </c>
      <c r="AC1027" s="23" t="str">
        <f t="shared" si="382"/>
        <v>-</v>
      </c>
    </row>
    <row r="1028" spans="1:29">
      <c r="A1028" s="25"/>
      <c r="B1028" s="25"/>
      <c r="C1028" s="25"/>
      <c r="D1028" s="25"/>
      <c r="E1028" s="25"/>
      <c r="F1028" s="28" t="s">
        <v>1049</v>
      </c>
      <c r="G1028" s="29">
        <v>100</v>
      </c>
      <c r="H1028" s="31"/>
      <c r="I1028" s="31"/>
      <c r="J1028" s="31"/>
      <c r="K1028" s="31"/>
      <c r="L1028" s="22" t="str">
        <f t="shared" si="387"/>
        <v>-</v>
      </c>
      <c r="M1028" s="31">
        <v>0</v>
      </c>
      <c r="N1028" s="30">
        <v>408569</v>
      </c>
      <c r="O1028" s="22" t="str">
        <f t="shared" si="378"/>
        <v>-</v>
      </c>
      <c r="P1028" s="31">
        <v>0</v>
      </c>
      <c r="Q1028" s="30">
        <v>459233</v>
      </c>
      <c r="R1028" s="22">
        <f t="shared" si="379"/>
        <v>12.400353428674222</v>
      </c>
      <c r="S1028" s="31">
        <v>0</v>
      </c>
      <c r="T1028" s="30">
        <v>29012</v>
      </c>
      <c r="U1028" s="23">
        <f t="shared" si="380"/>
        <v>-100</v>
      </c>
      <c r="V1028" s="30">
        <v>0</v>
      </c>
      <c r="W1028" s="24" t="s">
        <v>1226</v>
      </c>
      <c r="X1028" s="30">
        <v>0</v>
      </c>
      <c r="Y1028" s="24" t="s">
        <v>1226</v>
      </c>
      <c r="Z1028" s="30">
        <v>0</v>
      </c>
      <c r="AA1028" s="24" t="str">
        <f t="shared" si="381"/>
        <v>-</v>
      </c>
      <c r="AB1028" s="64">
        <f t="shared" si="404"/>
        <v>0</v>
      </c>
      <c r="AC1028" s="23" t="str">
        <f t="shared" si="382"/>
        <v>-</v>
      </c>
    </row>
    <row r="1029" spans="1:29">
      <c r="A1029" s="25"/>
      <c r="B1029" s="25"/>
      <c r="C1029" s="25"/>
      <c r="D1029" s="25"/>
      <c r="E1029" s="25"/>
      <c r="F1029" s="28" t="s">
        <v>1049</v>
      </c>
      <c r="G1029" s="96">
        <v>171</v>
      </c>
      <c r="H1029" s="94">
        <v>160000</v>
      </c>
      <c r="I1029" s="94">
        <v>54460</v>
      </c>
      <c r="J1029" s="94">
        <v>110000</v>
      </c>
      <c r="K1029" s="94">
        <v>73504</v>
      </c>
      <c r="L1029" s="97">
        <f t="shared" si="387"/>
        <v>34.968784428938676</v>
      </c>
      <c r="M1029" s="94">
        <v>24905</v>
      </c>
      <c r="N1029" s="94">
        <v>75015</v>
      </c>
      <c r="O1029" s="97">
        <f t="shared" si="378"/>
        <v>2.0556704397039596</v>
      </c>
      <c r="P1029" s="94">
        <v>177396</v>
      </c>
      <c r="Q1029" s="94">
        <v>60064</v>
      </c>
      <c r="R1029" s="97">
        <f t="shared" si="379"/>
        <v>-19.930680530560551</v>
      </c>
      <c r="S1029" s="94">
        <v>763322</v>
      </c>
      <c r="T1029" s="94">
        <v>117234</v>
      </c>
      <c r="U1029" s="99">
        <f t="shared" si="380"/>
        <v>1170.8477623867875</v>
      </c>
      <c r="V1029" s="94">
        <v>111094</v>
      </c>
      <c r="W1029" s="24">
        <v>-85.445984787547062</v>
      </c>
      <c r="X1029" s="30">
        <v>121931.29968767999</v>
      </c>
      <c r="Y1029" s="24">
        <v>9.7550719999999842</v>
      </c>
      <c r="Z1029" s="30">
        <v>133558.90619193157</v>
      </c>
      <c r="AA1029" s="24">
        <f t="shared" si="381"/>
        <v>9.5361950000000206</v>
      </c>
      <c r="AB1029" s="64">
        <f t="shared" si="404"/>
        <v>146029.83549869698</v>
      </c>
      <c r="AC1029" s="23">
        <f t="shared" si="382"/>
        <v>9.3373999999999882</v>
      </c>
    </row>
    <row r="1030" spans="1:29">
      <c r="A1030" s="25"/>
      <c r="B1030" s="25"/>
      <c r="C1030" s="25"/>
      <c r="D1030" s="25"/>
      <c r="E1030" s="25"/>
      <c r="F1030" s="28" t="s">
        <v>1050</v>
      </c>
      <c r="G1030" s="29">
        <v>120</v>
      </c>
      <c r="H1030" s="31">
        <v>0</v>
      </c>
      <c r="I1030" s="31">
        <v>83</v>
      </c>
      <c r="J1030" s="31">
        <v>0</v>
      </c>
      <c r="K1030" s="31">
        <v>448</v>
      </c>
      <c r="L1030" s="22">
        <f t="shared" si="387"/>
        <v>439.75903614457832</v>
      </c>
      <c r="M1030" s="31">
        <v>0</v>
      </c>
      <c r="N1030" s="31">
        <v>428</v>
      </c>
      <c r="O1030" s="22">
        <f t="shared" si="378"/>
        <v>-4.4642857142857082</v>
      </c>
      <c r="P1030" s="31"/>
      <c r="Q1030" s="31"/>
      <c r="R1030" s="22">
        <f t="shared" si="379"/>
        <v>-100</v>
      </c>
      <c r="S1030" s="31"/>
      <c r="T1030" s="31"/>
      <c r="U1030" s="23" t="str">
        <f t="shared" si="380"/>
        <v>-</v>
      </c>
      <c r="V1030" s="30">
        <v>0</v>
      </c>
      <c r="W1030" s="24" t="s">
        <v>1226</v>
      </c>
      <c r="X1030" s="30">
        <v>0</v>
      </c>
      <c r="Y1030" s="24" t="s">
        <v>1226</v>
      </c>
      <c r="Z1030" s="30">
        <v>0</v>
      </c>
      <c r="AA1030" s="24" t="str">
        <f t="shared" si="381"/>
        <v>-</v>
      </c>
      <c r="AB1030" s="64">
        <f t="shared" si="404"/>
        <v>0</v>
      </c>
      <c r="AC1030" s="23" t="str">
        <f t="shared" si="382"/>
        <v>-</v>
      </c>
    </row>
    <row r="1031" spans="1:29">
      <c r="A1031" s="25"/>
      <c r="B1031" s="25"/>
      <c r="C1031" s="25"/>
      <c r="D1031" s="25"/>
      <c r="E1031" s="25"/>
      <c r="F1031" s="28" t="s">
        <v>1051</v>
      </c>
      <c r="G1031" s="29">
        <v>100</v>
      </c>
      <c r="H1031" s="31">
        <v>0</v>
      </c>
      <c r="I1031" s="30">
        <v>11167</v>
      </c>
      <c r="J1031" s="31"/>
      <c r="K1031" s="31"/>
      <c r="L1031" s="22">
        <f t="shared" si="387"/>
        <v>-100</v>
      </c>
      <c r="M1031" s="31"/>
      <c r="N1031" s="31"/>
      <c r="O1031" s="22" t="str">
        <f t="shared" si="378"/>
        <v>-</v>
      </c>
      <c r="P1031" s="31"/>
      <c r="Q1031" s="31"/>
      <c r="R1031" s="22" t="str">
        <f t="shared" si="379"/>
        <v>-</v>
      </c>
      <c r="S1031" s="31"/>
      <c r="T1031" s="31"/>
      <c r="U1031" s="23" t="str">
        <f t="shared" si="380"/>
        <v>-</v>
      </c>
      <c r="V1031" s="30">
        <v>0</v>
      </c>
      <c r="W1031" s="24" t="s">
        <v>1226</v>
      </c>
      <c r="X1031" s="30">
        <v>0</v>
      </c>
      <c r="Y1031" s="24" t="s">
        <v>1226</v>
      </c>
      <c r="Z1031" s="30">
        <v>0</v>
      </c>
      <c r="AA1031" s="24" t="str">
        <f t="shared" si="381"/>
        <v>-</v>
      </c>
      <c r="AB1031" s="64">
        <f t="shared" si="404"/>
        <v>0</v>
      </c>
      <c r="AC1031" s="23" t="str">
        <f t="shared" si="382"/>
        <v>-</v>
      </c>
    </row>
    <row r="1032" spans="1:29">
      <c r="A1032" s="25"/>
      <c r="B1032" s="25"/>
      <c r="C1032" s="25"/>
      <c r="D1032" s="25"/>
      <c r="E1032" s="25"/>
      <c r="F1032" s="28" t="s">
        <v>1052</v>
      </c>
      <c r="G1032" s="96">
        <v>171</v>
      </c>
      <c r="H1032" s="98"/>
      <c r="I1032" s="98"/>
      <c r="J1032" s="94">
        <v>1751000</v>
      </c>
      <c r="K1032" s="94">
        <v>808812</v>
      </c>
      <c r="L1032" s="97" t="str">
        <f t="shared" si="387"/>
        <v>-</v>
      </c>
      <c r="M1032" s="94">
        <v>735655</v>
      </c>
      <c r="N1032" s="94">
        <v>708191</v>
      </c>
      <c r="O1032" s="97">
        <f t="shared" si="378"/>
        <v>-12.440591880436997</v>
      </c>
      <c r="P1032" s="94">
        <v>857964</v>
      </c>
      <c r="Q1032" s="94">
        <v>8679249</v>
      </c>
      <c r="R1032" s="97">
        <f t="shared" si="379"/>
        <v>1125.5520050381888</v>
      </c>
      <c r="S1032" s="94">
        <v>811944</v>
      </c>
      <c r="T1032" s="94">
        <v>303949</v>
      </c>
      <c r="U1032" s="99">
        <f t="shared" si="380"/>
        <v>-90.644997049859953</v>
      </c>
      <c r="V1032" s="94">
        <v>1515653</v>
      </c>
      <c r="W1032" s="24">
        <v>86.669647167784973</v>
      </c>
      <c r="X1032" s="30">
        <v>1663506.0414201601</v>
      </c>
      <c r="Y1032" s="24">
        <v>9.7550720000000126</v>
      </c>
      <c r="Z1032" s="30">
        <v>1822141.2213667675</v>
      </c>
      <c r="AA1032" s="24">
        <f t="shared" si="381"/>
        <v>9.5361950000000064</v>
      </c>
      <c r="AB1032" s="64">
        <f t="shared" si="404"/>
        <v>1992281.835770668</v>
      </c>
      <c r="AC1032" s="23">
        <f t="shared" si="382"/>
        <v>9.3373999999999882</v>
      </c>
    </row>
    <row r="1033" spans="1:29">
      <c r="A1033" s="25"/>
      <c r="B1033" s="25"/>
      <c r="C1033" s="25"/>
      <c r="D1033" s="25"/>
      <c r="E1033" s="26" t="s">
        <v>152</v>
      </c>
      <c r="F1033" s="28"/>
      <c r="G1033" s="32" t="s">
        <v>355</v>
      </c>
      <c r="H1033" s="20">
        <f t="shared" ref="H1033:AB1033" si="405">SUM(H1034:H1037)</f>
        <v>1950500</v>
      </c>
      <c r="I1033" s="20">
        <f t="shared" si="405"/>
        <v>7659571</v>
      </c>
      <c r="J1033" s="20">
        <f t="shared" si="405"/>
        <v>9138430</v>
      </c>
      <c r="K1033" s="20">
        <f t="shared" si="405"/>
        <v>8978319</v>
      </c>
      <c r="L1033" s="22">
        <f t="shared" si="387"/>
        <v>17.216995573250784</v>
      </c>
      <c r="M1033" s="20">
        <f t="shared" si="405"/>
        <v>15898977</v>
      </c>
      <c r="N1033" s="20">
        <f t="shared" si="405"/>
        <v>19405378</v>
      </c>
      <c r="O1033" s="22">
        <f t="shared" si="378"/>
        <v>116.13598269341955</v>
      </c>
      <c r="P1033" s="20">
        <f t="shared" si="405"/>
        <v>25375229</v>
      </c>
      <c r="Q1033" s="20">
        <f t="shared" si="405"/>
        <v>7084263</v>
      </c>
      <c r="R1033" s="22">
        <f t="shared" si="379"/>
        <v>-63.493300671597325</v>
      </c>
      <c r="S1033" s="20">
        <f t="shared" si="405"/>
        <v>20536112</v>
      </c>
      <c r="T1033" s="20">
        <f t="shared" si="405"/>
        <v>1896729</v>
      </c>
      <c r="U1033" s="23">
        <f t="shared" si="380"/>
        <v>189.88353481512473</v>
      </c>
      <c r="V1033" s="79">
        <v>14999994</v>
      </c>
      <c r="W1033" s="80">
        <v>-26.957965558427034</v>
      </c>
      <c r="X1033" s="79">
        <v>16463254.214695679</v>
      </c>
      <c r="Y1033" s="80">
        <v>9.7550719999999842</v>
      </c>
      <c r="Z1033" s="79">
        <v>18033222.239954781</v>
      </c>
      <c r="AA1033" s="24">
        <f t="shared" si="381"/>
        <v>9.5361950000000206</v>
      </c>
      <c r="AB1033" s="63">
        <f t="shared" si="405"/>
        <v>19717056.333388317</v>
      </c>
      <c r="AC1033" s="23">
        <f t="shared" si="382"/>
        <v>9.3373999999999882</v>
      </c>
    </row>
    <row r="1034" spans="1:29">
      <c r="A1034" s="25"/>
      <c r="B1034" s="25"/>
      <c r="C1034" s="25"/>
      <c r="D1034" s="25"/>
      <c r="E1034" s="25"/>
      <c r="F1034" s="28" t="s">
        <v>1053</v>
      </c>
      <c r="G1034" s="29">
        <v>100</v>
      </c>
      <c r="H1034" s="31"/>
      <c r="I1034" s="31"/>
      <c r="J1034" s="31"/>
      <c r="K1034" s="31"/>
      <c r="L1034" s="22" t="str">
        <f t="shared" si="387"/>
        <v>-</v>
      </c>
      <c r="M1034" s="31"/>
      <c r="N1034" s="31"/>
      <c r="O1034" s="22" t="str">
        <f t="shared" si="378"/>
        <v>-</v>
      </c>
      <c r="P1034" s="30">
        <v>6794744</v>
      </c>
      <c r="Q1034" s="30">
        <v>7084263</v>
      </c>
      <c r="R1034" s="22" t="str">
        <f t="shared" si="379"/>
        <v>-</v>
      </c>
      <c r="S1034" s="31"/>
      <c r="T1034" s="31"/>
      <c r="U1034" s="23">
        <f t="shared" si="380"/>
        <v>-100</v>
      </c>
      <c r="V1034" s="30">
        <v>0</v>
      </c>
      <c r="W1034" s="24" t="s">
        <v>1226</v>
      </c>
      <c r="X1034" s="30">
        <v>0</v>
      </c>
      <c r="Y1034" s="24" t="s">
        <v>1226</v>
      </c>
      <c r="Z1034" s="30">
        <v>0</v>
      </c>
      <c r="AA1034" s="24" t="str">
        <f t="shared" si="381"/>
        <v>-</v>
      </c>
      <c r="AB1034" s="64">
        <f>Z1034*$AB$3*$AB$4</f>
        <v>0</v>
      </c>
      <c r="AC1034" s="23" t="str">
        <f t="shared" si="382"/>
        <v>-</v>
      </c>
    </row>
    <row r="1035" spans="1:29">
      <c r="A1035" s="25"/>
      <c r="B1035" s="25"/>
      <c r="C1035" s="25"/>
      <c r="D1035" s="25"/>
      <c r="E1035" s="25"/>
      <c r="F1035" s="28" t="s">
        <v>1053</v>
      </c>
      <c r="G1035" s="29">
        <v>120</v>
      </c>
      <c r="H1035" s="30">
        <v>1950500</v>
      </c>
      <c r="I1035" s="30">
        <v>7659571</v>
      </c>
      <c r="J1035" s="30">
        <v>4138430</v>
      </c>
      <c r="K1035" s="30">
        <v>8978319</v>
      </c>
      <c r="L1035" s="22">
        <f t="shared" si="387"/>
        <v>17.216995573250784</v>
      </c>
      <c r="M1035" s="30">
        <v>15898977</v>
      </c>
      <c r="N1035" s="30">
        <v>19405378</v>
      </c>
      <c r="O1035" s="22">
        <f t="shared" si="378"/>
        <v>116.13598269341955</v>
      </c>
      <c r="P1035" s="30">
        <v>18580485</v>
      </c>
      <c r="Q1035" s="31">
        <v>0</v>
      </c>
      <c r="R1035" s="22">
        <f t="shared" si="379"/>
        <v>-100</v>
      </c>
      <c r="S1035" s="31"/>
      <c r="T1035" s="31"/>
      <c r="U1035" s="23" t="str">
        <f t="shared" si="380"/>
        <v>-</v>
      </c>
      <c r="V1035" s="30">
        <v>0</v>
      </c>
      <c r="W1035" s="24" t="s">
        <v>1226</v>
      </c>
      <c r="X1035" s="30">
        <v>0</v>
      </c>
      <c r="Y1035" s="24" t="s">
        <v>1226</v>
      </c>
      <c r="Z1035" s="30">
        <v>0</v>
      </c>
      <c r="AA1035" s="24" t="str">
        <f t="shared" si="381"/>
        <v>-</v>
      </c>
      <c r="AB1035" s="64">
        <f>Z1035*$AB$3*$AB$4</f>
        <v>0</v>
      </c>
      <c r="AC1035" s="23" t="str">
        <f t="shared" si="382"/>
        <v>-</v>
      </c>
    </row>
    <row r="1036" spans="1:29">
      <c r="A1036" s="25"/>
      <c r="B1036" s="25"/>
      <c r="C1036" s="25"/>
      <c r="D1036" s="25"/>
      <c r="E1036" s="25"/>
      <c r="F1036" s="28" t="s">
        <v>1053</v>
      </c>
      <c r="G1036" s="29">
        <v>134</v>
      </c>
      <c r="H1036" s="31"/>
      <c r="I1036" s="31"/>
      <c r="J1036" s="30">
        <v>5000000</v>
      </c>
      <c r="K1036" s="31">
        <v>0</v>
      </c>
      <c r="L1036" s="22" t="str">
        <f t="shared" si="387"/>
        <v>-</v>
      </c>
      <c r="M1036" s="31"/>
      <c r="N1036" s="31"/>
      <c r="O1036" s="22" t="str">
        <f t="shared" si="378"/>
        <v>-</v>
      </c>
      <c r="P1036" s="31"/>
      <c r="Q1036" s="31"/>
      <c r="R1036" s="22" t="str">
        <f t="shared" si="379"/>
        <v>-</v>
      </c>
      <c r="S1036" s="31"/>
      <c r="T1036" s="31"/>
      <c r="U1036" s="23" t="str">
        <f t="shared" si="380"/>
        <v>-</v>
      </c>
      <c r="V1036" s="30">
        <v>0</v>
      </c>
      <c r="W1036" s="24" t="s">
        <v>1226</v>
      </c>
      <c r="X1036" s="30">
        <v>0</v>
      </c>
      <c r="Y1036" s="24" t="s">
        <v>1226</v>
      </c>
      <c r="Z1036" s="30">
        <v>0</v>
      </c>
      <c r="AA1036" s="24" t="str">
        <f t="shared" si="381"/>
        <v>-</v>
      </c>
      <c r="AB1036" s="64">
        <f>Z1036*$AB$3*$AB$4</f>
        <v>0</v>
      </c>
      <c r="AC1036" s="23" t="str">
        <f t="shared" si="382"/>
        <v>-</v>
      </c>
    </row>
    <row r="1037" spans="1:29">
      <c r="A1037" s="25"/>
      <c r="B1037" s="25"/>
      <c r="C1037" s="25"/>
      <c r="D1037" s="25"/>
      <c r="E1037" s="25"/>
      <c r="F1037" s="28" t="s">
        <v>1053</v>
      </c>
      <c r="G1037" s="29">
        <v>168</v>
      </c>
      <c r="H1037" s="31"/>
      <c r="I1037" s="31"/>
      <c r="J1037" s="31"/>
      <c r="K1037" s="31"/>
      <c r="L1037" s="22" t="str">
        <f t="shared" si="387"/>
        <v>-</v>
      </c>
      <c r="M1037" s="31"/>
      <c r="N1037" s="31"/>
      <c r="O1037" s="22" t="str">
        <f t="shared" si="378"/>
        <v>-</v>
      </c>
      <c r="P1037" s="31"/>
      <c r="Q1037" s="31"/>
      <c r="R1037" s="22" t="str">
        <f t="shared" si="379"/>
        <v>-</v>
      </c>
      <c r="S1037" s="30">
        <v>20536112</v>
      </c>
      <c r="T1037" s="30">
        <v>1896729</v>
      </c>
      <c r="U1037" s="23" t="str">
        <f t="shared" si="380"/>
        <v>-</v>
      </c>
      <c r="V1037" s="94">
        <v>14999994</v>
      </c>
      <c r="W1037" s="24">
        <v>-26.957965558427034</v>
      </c>
      <c r="X1037" s="30">
        <v>16463254.214695679</v>
      </c>
      <c r="Y1037" s="24">
        <v>9.7550719999999842</v>
      </c>
      <c r="Z1037" s="30">
        <v>18033222.239954781</v>
      </c>
      <c r="AA1037" s="24">
        <f t="shared" si="381"/>
        <v>9.5361950000000206</v>
      </c>
      <c r="AB1037" s="64">
        <f>Z1037*$AB$3*$AB$4</f>
        <v>19717056.333388317</v>
      </c>
      <c r="AC1037" s="23">
        <f t="shared" si="382"/>
        <v>9.3373999999999882</v>
      </c>
    </row>
    <row r="1038" spans="1:29">
      <c r="A1038" s="25"/>
      <c r="B1038" s="25"/>
      <c r="C1038" s="25"/>
      <c r="D1038" s="25"/>
      <c r="E1038" s="26" t="s">
        <v>153</v>
      </c>
      <c r="F1038" s="28"/>
      <c r="G1038" s="32" t="s">
        <v>355</v>
      </c>
      <c r="H1038" s="20">
        <f t="shared" ref="H1038:AB1038" si="406">SUM(H1039:H1042)</f>
        <v>1255000</v>
      </c>
      <c r="I1038" s="20">
        <f t="shared" si="406"/>
        <v>6910810</v>
      </c>
      <c r="J1038" s="20">
        <f t="shared" si="406"/>
        <v>11666612</v>
      </c>
      <c r="K1038" s="20">
        <f t="shared" si="406"/>
        <v>13749460</v>
      </c>
      <c r="L1038" s="22">
        <f t="shared" si="387"/>
        <v>98.955838751173872</v>
      </c>
      <c r="M1038" s="20">
        <f t="shared" si="406"/>
        <v>16854840</v>
      </c>
      <c r="N1038" s="20">
        <f t="shared" si="406"/>
        <v>17997161</v>
      </c>
      <c r="O1038" s="22">
        <f t="shared" si="378"/>
        <v>30.893584184397042</v>
      </c>
      <c r="P1038" s="20">
        <f t="shared" si="406"/>
        <v>53003585</v>
      </c>
      <c r="Q1038" s="20">
        <f t="shared" si="406"/>
        <v>17648117</v>
      </c>
      <c r="R1038" s="22">
        <f t="shared" si="379"/>
        <v>-1.9394392259979156</v>
      </c>
      <c r="S1038" s="20">
        <f t="shared" si="406"/>
        <v>25774601</v>
      </c>
      <c r="T1038" s="20">
        <f t="shared" si="406"/>
        <v>16873755</v>
      </c>
      <c r="U1038" s="23">
        <f t="shared" si="380"/>
        <v>46.04731484951057</v>
      </c>
      <c r="V1038" s="79">
        <v>22000000</v>
      </c>
      <c r="W1038" s="80">
        <v>-14.644653471066334</v>
      </c>
      <c r="X1038" s="79">
        <v>24146115.839999996</v>
      </c>
      <c r="Y1038" s="80">
        <v>9.7550719999999842</v>
      </c>
      <c r="Z1038" s="79">
        <v>26448736.531428289</v>
      </c>
      <c r="AA1038" s="24">
        <f t="shared" si="381"/>
        <v>9.5361950000000206</v>
      </c>
      <c r="AB1038" s="63">
        <f t="shared" si="406"/>
        <v>28918360.856313873</v>
      </c>
      <c r="AC1038" s="23">
        <f t="shared" si="382"/>
        <v>9.3374000000000024</v>
      </c>
    </row>
    <row r="1039" spans="1:29">
      <c r="A1039" s="25"/>
      <c r="B1039" s="25"/>
      <c r="C1039" s="25"/>
      <c r="D1039" s="25"/>
      <c r="E1039" s="25"/>
      <c r="F1039" s="28" t="s">
        <v>1054</v>
      </c>
      <c r="G1039" s="29">
        <v>120</v>
      </c>
      <c r="H1039" s="30">
        <v>1255000</v>
      </c>
      <c r="I1039" s="30">
        <v>6910810</v>
      </c>
      <c r="J1039" s="30">
        <v>11666612</v>
      </c>
      <c r="K1039" s="30">
        <v>13749460</v>
      </c>
      <c r="L1039" s="22">
        <f t="shared" si="387"/>
        <v>98.955838751173872</v>
      </c>
      <c r="M1039" s="30">
        <v>16854840</v>
      </c>
      <c r="N1039" s="30">
        <v>17997161</v>
      </c>
      <c r="O1039" s="22">
        <f t="shared" si="378"/>
        <v>30.893584184397042</v>
      </c>
      <c r="P1039" s="31"/>
      <c r="Q1039" s="31"/>
      <c r="R1039" s="22">
        <f t="shared" si="379"/>
        <v>-100</v>
      </c>
      <c r="S1039" s="31"/>
      <c r="T1039" s="31"/>
      <c r="U1039" s="23" t="str">
        <f t="shared" si="380"/>
        <v>-</v>
      </c>
      <c r="V1039" s="30">
        <v>0</v>
      </c>
      <c r="W1039" s="24" t="s">
        <v>1226</v>
      </c>
      <c r="X1039" s="30">
        <v>0</v>
      </c>
      <c r="Y1039" s="24" t="s">
        <v>1226</v>
      </c>
      <c r="Z1039" s="30">
        <v>0</v>
      </c>
      <c r="AA1039" s="24" t="str">
        <f t="shared" si="381"/>
        <v>-</v>
      </c>
      <c r="AB1039" s="64">
        <f>Z1039*$AB$3*$AB$4</f>
        <v>0</v>
      </c>
      <c r="AC1039" s="23" t="str">
        <f t="shared" si="382"/>
        <v>-</v>
      </c>
    </row>
    <row r="1040" spans="1:29">
      <c r="A1040" s="25"/>
      <c r="B1040" s="25"/>
      <c r="C1040" s="25"/>
      <c r="D1040" s="25"/>
      <c r="E1040" s="25"/>
      <c r="F1040" s="28" t="s">
        <v>1055</v>
      </c>
      <c r="G1040" s="29">
        <v>100</v>
      </c>
      <c r="H1040" s="31"/>
      <c r="I1040" s="31"/>
      <c r="J1040" s="31"/>
      <c r="K1040" s="31"/>
      <c r="L1040" s="22" t="str">
        <f t="shared" si="387"/>
        <v>-</v>
      </c>
      <c r="M1040" s="31"/>
      <c r="N1040" s="31"/>
      <c r="O1040" s="22" t="str">
        <f t="shared" si="378"/>
        <v>-</v>
      </c>
      <c r="P1040" s="30">
        <v>29477256</v>
      </c>
      <c r="Q1040" s="30">
        <v>17648117</v>
      </c>
      <c r="R1040" s="22" t="str">
        <f t="shared" si="379"/>
        <v>-</v>
      </c>
      <c r="S1040" s="31"/>
      <c r="T1040" s="31"/>
      <c r="U1040" s="23">
        <f t="shared" si="380"/>
        <v>-100</v>
      </c>
      <c r="V1040" s="30">
        <v>0</v>
      </c>
      <c r="W1040" s="24" t="s">
        <v>1226</v>
      </c>
      <c r="X1040" s="30">
        <v>0</v>
      </c>
      <c r="Y1040" s="24" t="s">
        <v>1226</v>
      </c>
      <c r="Z1040" s="30">
        <v>0</v>
      </c>
      <c r="AA1040" s="24" t="str">
        <f t="shared" si="381"/>
        <v>-</v>
      </c>
      <c r="AB1040" s="64">
        <f>Z1040*$AB$3*$AB$4</f>
        <v>0</v>
      </c>
      <c r="AC1040" s="23" t="str">
        <f t="shared" si="382"/>
        <v>-</v>
      </c>
    </row>
    <row r="1041" spans="1:29">
      <c r="A1041" s="25"/>
      <c r="B1041" s="25"/>
      <c r="C1041" s="25"/>
      <c r="D1041" s="25"/>
      <c r="E1041" s="25"/>
      <c r="F1041" s="28" t="s">
        <v>1055</v>
      </c>
      <c r="G1041" s="29">
        <v>120</v>
      </c>
      <c r="H1041" s="31"/>
      <c r="I1041" s="31"/>
      <c r="J1041" s="31"/>
      <c r="K1041" s="31"/>
      <c r="L1041" s="22" t="str">
        <f t="shared" si="387"/>
        <v>-</v>
      </c>
      <c r="M1041" s="31"/>
      <c r="N1041" s="31"/>
      <c r="O1041" s="22" t="str">
        <f t="shared" si="378"/>
        <v>-</v>
      </c>
      <c r="P1041" s="30">
        <v>23526329</v>
      </c>
      <c r="Q1041" s="31">
        <v>0</v>
      </c>
      <c r="R1041" s="22" t="str">
        <f t="shared" si="379"/>
        <v>-</v>
      </c>
      <c r="S1041" s="31"/>
      <c r="T1041" s="31"/>
      <c r="U1041" s="23" t="str">
        <f t="shared" si="380"/>
        <v>-</v>
      </c>
      <c r="V1041" s="30">
        <v>0</v>
      </c>
      <c r="W1041" s="24" t="s">
        <v>1226</v>
      </c>
      <c r="X1041" s="30">
        <v>0</v>
      </c>
      <c r="Y1041" s="24" t="s">
        <v>1226</v>
      </c>
      <c r="Z1041" s="30">
        <v>0</v>
      </c>
      <c r="AA1041" s="24" t="str">
        <f t="shared" si="381"/>
        <v>-</v>
      </c>
      <c r="AB1041" s="64">
        <f>Z1041*$AB$3*$AB$4</f>
        <v>0</v>
      </c>
      <c r="AC1041" s="23" t="str">
        <f t="shared" si="382"/>
        <v>-</v>
      </c>
    </row>
    <row r="1042" spans="1:29">
      <c r="A1042" s="25"/>
      <c r="B1042" s="25"/>
      <c r="C1042" s="25"/>
      <c r="D1042" s="25"/>
      <c r="E1042" s="25"/>
      <c r="F1042" s="28" t="s">
        <v>1055</v>
      </c>
      <c r="G1042" s="29">
        <v>169</v>
      </c>
      <c r="H1042" s="31"/>
      <c r="I1042" s="31"/>
      <c r="J1042" s="31"/>
      <c r="K1042" s="31"/>
      <c r="L1042" s="22" t="str">
        <f t="shared" si="387"/>
        <v>-</v>
      </c>
      <c r="M1042" s="31"/>
      <c r="N1042" s="31"/>
      <c r="O1042" s="22" t="str">
        <f t="shared" si="378"/>
        <v>-</v>
      </c>
      <c r="P1042" s="31"/>
      <c r="Q1042" s="31"/>
      <c r="R1042" s="22" t="str">
        <f t="shared" si="379"/>
        <v>-</v>
      </c>
      <c r="S1042" s="30">
        <v>25774601</v>
      </c>
      <c r="T1042" s="30">
        <v>16873755</v>
      </c>
      <c r="U1042" s="23" t="str">
        <f t="shared" si="380"/>
        <v>-</v>
      </c>
      <c r="V1042" s="94">
        <v>22000000</v>
      </c>
      <c r="W1042" s="24">
        <v>-14.644653471066334</v>
      </c>
      <c r="X1042" s="30">
        <v>24146115.839999996</v>
      </c>
      <c r="Y1042" s="24">
        <v>9.7550719999999842</v>
      </c>
      <c r="Z1042" s="30">
        <v>26448736.531428289</v>
      </c>
      <c r="AA1042" s="24">
        <f t="shared" si="381"/>
        <v>9.5361950000000206</v>
      </c>
      <c r="AB1042" s="64">
        <f>Z1042*$AB$3*$AB$4</f>
        <v>28918360.856313873</v>
      </c>
      <c r="AC1042" s="23">
        <f t="shared" si="382"/>
        <v>9.3374000000000024</v>
      </c>
    </row>
    <row r="1043" spans="1:29">
      <c r="A1043" s="25"/>
      <c r="B1043" s="25"/>
      <c r="C1043" s="25"/>
      <c r="D1043" s="25"/>
      <c r="E1043" s="26" t="s">
        <v>154</v>
      </c>
      <c r="F1043" s="28"/>
      <c r="G1043" s="32" t="s">
        <v>355</v>
      </c>
      <c r="H1043" s="20">
        <f t="shared" ref="H1043:AB1043" si="407">H1044+H1045</f>
        <v>17717864</v>
      </c>
      <c r="I1043" s="20">
        <f t="shared" si="407"/>
        <v>18940681</v>
      </c>
      <c r="J1043" s="20">
        <f t="shared" si="407"/>
        <v>19335237</v>
      </c>
      <c r="K1043" s="20">
        <f t="shared" si="407"/>
        <v>19430778</v>
      </c>
      <c r="L1043" s="22">
        <f t="shared" si="387"/>
        <v>2.5875363193118517</v>
      </c>
      <c r="M1043" s="20">
        <f t="shared" si="407"/>
        <v>21312753</v>
      </c>
      <c r="N1043" s="20">
        <f t="shared" si="407"/>
        <v>20886675</v>
      </c>
      <c r="O1043" s="22">
        <f t="shared" si="378"/>
        <v>7.4927365234680678</v>
      </c>
      <c r="P1043" s="20">
        <f t="shared" si="407"/>
        <v>2000</v>
      </c>
      <c r="Q1043" s="20">
        <f t="shared" si="407"/>
        <v>1976805</v>
      </c>
      <c r="R1043" s="22">
        <f t="shared" si="379"/>
        <v>-90.535568729824163</v>
      </c>
      <c r="S1043" s="20">
        <f t="shared" si="407"/>
        <v>0</v>
      </c>
      <c r="T1043" s="20">
        <f t="shared" si="407"/>
        <v>0</v>
      </c>
      <c r="U1043" s="23">
        <f t="shared" si="380"/>
        <v>-100</v>
      </c>
      <c r="V1043" s="79">
        <v>0</v>
      </c>
      <c r="W1043" s="80" t="s">
        <v>1226</v>
      </c>
      <c r="X1043" s="79">
        <v>0</v>
      </c>
      <c r="Y1043" s="80" t="s">
        <v>1226</v>
      </c>
      <c r="Z1043" s="79">
        <v>0</v>
      </c>
      <c r="AA1043" s="24" t="str">
        <f t="shared" si="381"/>
        <v>-</v>
      </c>
      <c r="AB1043" s="63">
        <f t="shared" si="407"/>
        <v>0</v>
      </c>
      <c r="AC1043" s="23" t="str">
        <f t="shared" si="382"/>
        <v>-</v>
      </c>
    </row>
    <row r="1044" spans="1:29">
      <c r="A1044" s="25"/>
      <c r="B1044" s="25"/>
      <c r="C1044" s="25"/>
      <c r="D1044" s="25"/>
      <c r="E1044" s="25"/>
      <c r="F1044" s="28" t="s">
        <v>1056</v>
      </c>
      <c r="G1044" s="29">
        <v>120</v>
      </c>
      <c r="H1044" s="30">
        <v>11118384</v>
      </c>
      <c r="I1044" s="30">
        <v>11904376</v>
      </c>
      <c r="J1044" s="30">
        <v>12617000</v>
      </c>
      <c r="K1044" s="30">
        <v>12793063</v>
      </c>
      <c r="L1044" s="22">
        <f t="shared" si="387"/>
        <v>7.4652127923378657</v>
      </c>
      <c r="M1044" s="30">
        <v>15000000</v>
      </c>
      <c r="N1044" s="30">
        <v>13073121</v>
      </c>
      <c r="O1044" s="22">
        <f t="shared" si="378"/>
        <v>2.189139536012604</v>
      </c>
      <c r="P1044" s="30">
        <v>1000</v>
      </c>
      <c r="Q1044" s="30">
        <v>1074847</v>
      </c>
      <c r="R1044" s="22">
        <f t="shared" si="379"/>
        <v>-91.77819129800757</v>
      </c>
      <c r="S1044" s="31"/>
      <c r="T1044" s="31"/>
      <c r="U1044" s="23">
        <f t="shared" si="380"/>
        <v>-100</v>
      </c>
      <c r="V1044" s="30">
        <v>0</v>
      </c>
      <c r="W1044" s="24" t="s">
        <v>1226</v>
      </c>
      <c r="X1044" s="30">
        <v>0</v>
      </c>
      <c r="Y1044" s="24" t="s">
        <v>1226</v>
      </c>
      <c r="Z1044" s="30">
        <v>0</v>
      </c>
      <c r="AA1044" s="24" t="str">
        <f t="shared" si="381"/>
        <v>-</v>
      </c>
      <c r="AB1044" s="64">
        <f>Z1044*$AB$3*$AB$4</f>
        <v>0</v>
      </c>
      <c r="AC1044" s="23" t="str">
        <f t="shared" si="382"/>
        <v>-</v>
      </c>
    </row>
    <row r="1045" spans="1:29">
      <c r="A1045" s="25"/>
      <c r="B1045" s="25"/>
      <c r="C1045" s="25"/>
      <c r="D1045" s="25"/>
      <c r="E1045" s="25"/>
      <c r="F1045" s="28" t="s">
        <v>1057</v>
      </c>
      <c r="G1045" s="29">
        <v>120</v>
      </c>
      <c r="H1045" s="30">
        <v>6599480</v>
      </c>
      <c r="I1045" s="30">
        <v>7036305</v>
      </c>
      <c r="J1045" s="30">
        <v>6718237</v>
      </c>
      <c r="K1045" s="30">
        <v>6637715</v>
      </c>
      <c r="L1045" s="22">
        <f t="shared" si="387"/>
        <v>-5.664762968631976</v>
      </c>
      <c r="M1045" s="30">
        <v>6312753</v>
      </c>
      <c r="N1045" s="30">
        <v>7813554</v>
      </c>
      <c r="O1045" s="22">
        <f t="shared" si="378"/>
        <v>17.714514708751423</v>
      </c>
      <c r="P1045" s="30">
        <v>1000</v>
      </c>
      <c r="Q1045" s="30">
        <v>901958</v>
      </c>
      <c r="R1045" s="22">
        <f t="shared" si="379"/>
        <v>-88.456494957352319</v>
      </c>
      <c r="S1045" s="31"/>
      <c r="T1045" s="31"/>
      <c r="U1045" s="23">
        <f t="shared" si="380"/>
        <v>-100</v>
      </c>
      <c r="V1045" s="30">
        <v>0</v>
      </c>
      <c r="W1045" s="24" t="s">
        <v>1226</v>
      </c>
      <c r="X1045" s="30">
        <v>0</v>
      </c>
      <c r="Y1045" s="24" t="s">
        <v>1226</v>
      </c>
      <c r="Z1045" s="30">
        <v>0</v>
      </c>
      <c r="AA1045" s="24" t="str">
        <f t="shared" si="381"/>
        <v>-</v>
      </c>
      <c r="AB1045" s="64">
        <f>Z1045*$AB$3*$AB$4</f>
        <v>0</v>
      </c>
      <c r="AC1045" s="23" t="str">
        <f t="shared" si="382"/>
        <v>-</v>
      </c>
    </row>
    <row r="1046" spans="1:29">
      <c r="A1046" s="25"/>
      <c r="B1046" s="25"/>
      <c r="C1046" s="25"/>
      <c r="D1046" s="25"/>
      <c r="E1046" s="26" t="s">
        <v>155</v>
      </c>
      <c r="F1046" s="28"/>
      <c r="G1046" s="32" t="s">
        <v>355</v>
      </c>
      <c r="H1046" s="20">
        <f t="shared" ref="H1046:AB1046" si="408">H1047+H1048+H1049</f>
        <v>25000000</v>
      </c>
      <c r="I1046" s="20">
        <f t="shared" si="408"/>
        <v>6289323</v>
      </c>
      <c r="J1046" s="20">
        <f t="shared" si="408"/>
        <v>37200000</v>
      </c>
      <c r="K1046" s="20">
        <f t="shared" si="408"/>
        <v>6818690</v>
      </c>
      <c r="L1046" s="22">
        <f t="shared" si="387"/>
        <v>8.4169154613302481</v>
      </c>
      <c r="M1046" s="20">
        <f t="shared" si="408"/>
        <v>133605056</v>
      </c>
      <c r="N1046" s="20">
        <f t="shared" si="408"/>
        <v>7456621</v>
      </c>
      <c r="O1046" s="22">
        <f t="shared" si="378"/>
        <v>9.3556240274891564</v>
      </c>
      <c r="P1046" s="20">
        <f t="shared" si="408"/>
        <v>124437067</v>
      </c>
      <c r="Q1046" s="20">
        <f t="shared" si="408"/>
        <v>8141455</v>
      </c>
      <c r="R1046" s="22">
        <f t="shared" si="379"/>
        <v>9.1842404220356713</v>
      </c>
      <c r="S1046" s="20">
        <f t="shared" si="408"/>
        <v>136073571</v>
      </c>
      <c r="T1046" s="20">
        <f t="shared" si="408"/>
        <v>2965314</v>
      </c>
      <c r="U1046" s="23">
        <f t="shared" si="380"/>
        <v>1571.3667397289551</v>
      </c>
      <c r="V1046" s="79">
        <v>137852121</v>
      </c>
      <c r="W1046" s="80">
        <v>1.3070502867893481</v>
      </c>
      <c r="X1046" s="79">
        <v>151299694.6570771</v>
      </c>
      <c r="Y1046" s="80">
        <v>9.7550719999999842</v>
      </c>
      <c r="Z1046" s="79">
        <v>165727928.5739806</v>
      </c>
      <c r="AA1046" s="24">
        <f t="shared" si="381"/>
        <v>9.5361950000000206</v>
      </c>
      <c r="AB1046" s="63">
        <f t="shared" si="408"/>
        <v>181202608.17664745</v>
      </c>
      <c r="AC1046" s="23">
        <f t="shared" si="382"/>
        <v>9.3373999999999882</v>
      </c>
    </row>
    <row r="1047" spans="1:29">
      <c r="A1047" s="25"/>
      <c r="B1047" s="25"/>
      <c r="C1047" s="25"/>
      <c r="D1047" s="25"/>
      <c r="E1047" s="25"/>
      <c r="F1047" s="28" t="s">
        <v>1058</v>
      </c>
      <c r="G1047" s="96">
        <v>171</v>
      </c>
      <c r="H1047" s="94">
        <v>6000000</v>
      </c>
      <c r="I1047" s="94">
        <v>6289323</v>
      </c>
      <c r="J1047" s="94">
        <v>7200000</v>
      </c>
      <c r="K1047" s="94">
        <v>6817670</v>
      </c>
      <c r="L1047" s="97">
        <f t="shared" si="387"/>
        <v>8.4006974995559887</v>
      </c>
      <c r="M1047" s="94">
        <v>7560000</v>
      </c>
      <c r="N1047" s="94">
        <v>7456621</v>
      </c>
      <c r="O1047" s="97">
        <f t="shared" si="378"/>
        <v>9.3719848569965905</v>
      </c>
      <c r="P1047" s="94">
        <v>8350000</v>
      </c>
      <c r="Q1047" s="94">
        <v>8141455</v>
      </c>
      <c r="R1047" s="97">
        <f t="shared" si="379"/>
        <v>9.1842404220356713</v>
      </c>
      <c r="S1047" s="94">
        <v>8892750</v>
      </c>
      <c r="T1047" s="94">
        <v>2965314</v>
      </c>
      <c r="U1047" s="99">
        <f t="shared" si="380"/>
        <v>9.228018824644991</v>
      </c>
      <c r="V1047" s="94">
        <v>10671300</v>
      </c>
      <c r="W1047" s="24">
        <v>20</v>
      </c>
      <c r="X1047" s="30">
        <v>11712292.998335999</v>
      </c>
      <c r="Y1047" s="24">
        <v>9.7550719999999842</v>
      </c>
      <c r="Z1047" s="30">
        <v>12829200.09762867</v>
      </c>
      <c r="AA1047" s="24">
        <f t="shared" si="381"/>
        <v>9.5361950000000206</v>
      </c>
      <c r="AB1047" s="64">
        <f>Z1047*$AB$3*$AB$4</f>
        <v>14027113.82754465</v>
      </c>
      <c r="AC1047" s="23">
        <f t="shared" si="382"/>
        <v>9.3374000000000024</v>
      </c>
    </row>
    <row r="1048" spans="1:29">
      <c r="A1048" s="25"/>
      <c r="B1048" s="25"/>
      <c r="C1048" s="25"/>
      <c r="D1048" s="25"/>
      <c r="E1048" s="25"/>
      <c r="F1048" s="28" t="s">
        <v>1059</v>
      </c>
      <c r="G1048" s="29">
        <v>120</v>
      </c>
      <c r="H1048" s="31"/>
      <c r="I1048" s="31"/>
      <c r="J1048" s="31">
        <v>0</v>
      </c>
      <c r="K1048" s="30">
        <v>1020</v>
      </c>
      <c r="L1048" s="22" t="str">
        <f t="shared" si="387"/>
        <v>-</v>
      </c>
      <c r="M1048" s="31"/>
      <c r="N1048" s="31"/>
      <c r="O1048" s="22">
        <f t="shared" ref="O1048:O1113" si="409">IFERROR(N1048/K1048*100-100,"-")</f>
        <v>-100</v>
      </c>
      <c r="P1048" s="31"/>
      <c r="Q1048" s="31"/>
      <c r="R1048" s="22" t="str">
        <f t="shared" ref="R1048:R1113" si="410">IFERROR(Q1048/N1048*100-100,"-")</f>
        <v>-</v>
      </c>
      <c r="S1048" s="31"/>
      <c r="T1048" s="31"/>
      <c r="U1048" s="23" t="str">
        <f t="shared" ref="U1048:U1113" si="411">IFERROR(S1048/Q1048*100-100,"-")</f>
        <v>-</v>
      </c>
      <c r="V1048" s="30">
        <v>0</v>
      </c>
      <c r="W1048" s="24" t="s">
        <v>1226</v>
      </c>
      <c r="X1048" s="30">
        <v>0</v>
      </c>
      <c r="Y1048" s="24" t="s">
        <v>1226</v>
      </c>
      <c r="Z1048" s="30">
        <v>0</v>
      </c>
      <c r="AA1048" s="24" t="str">
        <f t="shared" ref="AA1048:AA1113" si="412">IFERROR(Z1048/X1048*100-100,"-")</f>
        <v>-</v>
      </c>
      <c r="AB1048" s="64">
        <f>Z1048*$AB$3*$AB$4</f>
        <v>0</v>
      </c>
      <c r="AC1048" s="23" t="str">
        <f t="shared" ref="AC1048:AC1113" si="413">IFERROR(AB1048/Z1048*100-100,"-")</f>
        <v>-</v>
      </c>
    </row>
    <row r="1049" spans="1:29">
      <c r="A1049" s="25"/>
      <c r="B1049" s="25"/>
      <c r="C1049" s="25"/>
      <c r="D1049" s="25"/>
      <c r="E1049" s="25"/>
      <c r="F1049" s="28" t="s">
        <v>1059</v>
      </c>
      <c r="G1049" s="29">
        <v>220</v>
      </c>
      <c r="H1049" s="30">
        <v>19000000</v>
      </c>
      <c r="I1049" s="31">
        <v>0</v>
      </c>
      <c r="J1049" s="30">
        <v>30000000</v>
      </c>
      <c r="K1049" s="31">
        <v>0</v>
      </c>
      <c r="L1049" s="22" t="str">
        <f t="shared" si="387"/>
        <v>-</v>
      </c>
      <c r="M1049" s="30">
        <v>126045056</v>
      </c>
      <c r="N1049" s="31">
        <v>0</v>
      </c>
      <c r="O1049" s="22" t="str">
        <f t="shared" si="409"/>
        <v>-</v>
      </c>
      <c r="P1049" s="30">
        <v>116087067</v>
      </c>
      <c r="Q1049" s="31">
        <v>0</v>
      </c>
      <c r="R1049" s="22" t="str">
        <f t="shared" si="410"/>
        <v>-</v>
      </c>
      <c r="S1049" s="30">
        <v>127180821</v>
      </c>
      <c r="T1049" s="31">
        <v>0</v>
      </c>
      <c r="U1049" s="23" t="str">
        <f t="shared" si="411"/>
        <v>-</v>
      </c>
      <c r="V1049" s="94">
        <v>127180821</v>
      </c>
      <c r="W1049" s="24">
        <v>0</v>
      </c>
      <c r="X1049" s="30">
        <v>139587401.65874112</v>
      </c>
      <c r="Y1049" s="24">
        <v>9.7550719999999842</v>
      </c>
      <c r="Z1049" s="30">
        <v>152898728.47635192</v>
      </c>
      <c r="AA1049" s="24">
        <f t="shared" si="412"/>
        <v>9.5361950000000064</v>
      </c>
      <c r="AB1049" s="64">
        <f>Z1049*$AB$3*$AB$4</f>
        <v>167175494.3491028</v>
      </c>
      <c r="AC1049" s="23">
        <f t="shared" si="413"/>
        <v>9.3374000000000024</v>
      </c>
    </row>
    <row r="1050" spans="1:29">
      <c r="A1050" s="25"/>
      <c r="B1050" s="25"/>
      <c r="C1050" s="25"/>
      <c r="D1050" s="25"/>
      <c r="E1050" s="26" t="s">
        <v>156</v>
      </c>
      <c r="F1050" s="28"/>
      <c r="G1050" s="32" t="s">
        <v>355</v>
      </c>
      <c r="H1050" s="20">
        <f t="shared" ref="H1050:AB1052" si="414">H1051</f>
        <v>0</v>
      </c>
      <c r="I1050" s="20">
        <f t="shared" si="414"/>
        <v>3960</v>
      </c>
      <c r="J1050" s="20">
        <f t="shared" si="414"/>
        <v>0</v>
      </c>
      <c r="K1050" s="20">
        <f t="shared" si="414"/>
        <v>4678218</v>
      </c>
      <c r="L1050" s="22">
        <f t="shared" si="387"/>
        <v>118036.81818181818</v>
      </c>
      <c r="M1050" s="20">
        <f t="shared" si="414"/>
        <v>0</v>
      </c>
      <c r="N1050" s="20">
        <f t="shared" si="414"/>
        <v>495770</v>
      </c>
      <c r="O1050" s="22">
        <f t="shared" si="409"/>
        <v>-89.402588763499267</v>
      </c>
      <c r="P1050" s="20">
        <f t="shared" si="414"/>
        <v>0</v>
      </c>
      <c r="Q1050" s="20">
        <f t="shared" si="414"/>
        <v>498420</v>
      </c>
      <c r="R1050" s="22">
        <f t="shared" si="410"/>
        <v>0.53452205659883134</v>
      </c>
      <c r="S1050" s="20">
        <f t="shared" si="414"/>
        <v>0</v>
      </c>
      <c r="T1050" s="20">
        <f t="shared" si="414"/>
        <v>132466</v>
      </c>
      <c r="U1050" s="23">
        <f t="shared" si="411"/>
        <v>-100</v>
      </c>
      <c r="V1050" s="79">
        <v>0</v>
      </c>
      <c r="W1050" s="80" t="s">
        <v>1226</v>
      </c>
      <c r="X1050" s="79">
        <v>0</v>
      </c>
      <c r="Y1050" s="80" t="s">
        <v>1226</v>
      </c>
      <c r="Z1050" s="79">
        <v>0</v>
      </c>
      <c r="AA1050" s="24" t="str">
        <f t="shared" si="412"/>
        <v>-</v>
      </c>
      <c r="AB1050" s="63">
        <f t="shared" si="414"/>
        <v>0</v>
      </c>
      <c r="AC1050" s="23" t="str">
        <f t="shared" si="413"/>
        <v>-</v>
      </c>
    </row>
    <row r="1051" spans="1:29">
      <c r="A1051" s="25"/>
      <c r="B1051" s="25"/>
      <c r="C1051" s="25"/>
      <c r="D1051" s="25"/>
      <c r="E1051" s="25"/>
      <c r="F1051" s="28" t="s">
        <v>1060</v>
      </c>
      <c r="G1051" s="29">
        <v>120</v>
      </c>
      <c r="H1051" s="31">
        <v>0</v>
      </c>
      <c r="I1051" s="30">
        <v>3960</v>
      </c>
      <c r="J1051" s="31">
        <v>0</v>
      </c>
      <c r="K1051" s="30">
        <v>4678218</v>
      </c>
      <c r="L1051" s="22">
        <f t="shared" si="387"/>
        <v>118036.81818181818</v>
      </c>
      <c r="M1051" s="31">
        <v>0</v>
      </c>
      <c r="N1051" s="30">
        <v>495770</v>
      </c>
      <c r="O1051" s="22">
        <f t="shared" si="409"/>
        <v>-89.402588763499267</v>
      </c>
      <c r="P1051" s="31">
        <v>0</v>
      </c>
      <c r="Q1051" s="30">
        <v>498420</v>
      </c>
      <c r="R1051" s="22">
        <f t="shared" si="410"/>
        <v>0.53452205659883134</v>
      </c>
      <c r="S1051" s="31">
        <v>0</v>
      </c>
      <c r="T1051" s="30">
        <v>132466</v>
      </c>
      <c r="U1051" s="23">
        <f t="shared" si="411"/>
        <v>-100</v>
      </c>
      <c r="V1051" s="30">
        <v>0</v>
      </c>
      <c r="W1051" s="24" t="s">
        <v>1226</v>
      </c>
      <c r="X1051" s="30">
        <v>0</v>
      </c>
      <c r="Y1051" s="24" t="s">
        <v>1226</v>
      </c>
      <c r="Z1051" s="30">
        <v>0</v>
      </c>
      <c r="AA1051" s="24" t="str">
        <f t="shared" si="412"/>
        <v>-</v>
      </c>
      <c r="AB1051" s="64">
        <f>Z1051*$AB$3*$AB$4</f>
        <v>0</v>
      </c>
      <c r="AC1051" s="23" t="str">
        <f t="shared" si="413"/>
        <v>-</v>
      </c>
    </row>
    <row r="1052" spans="1:29">
      <c r="A1052" s="25"/>
      <c r="B1052" s="25"/>
      <c r="C1052" s="25"/>
      <c r="D1052" s="25"/>
      <c r="E1052" s="26" t="s">
        <v>1220</v>
      </c>
      <c r="F1052" s="28"/>
      <c r="G1052" s="29"/>
      <c r="H1052" s="106"/>
      <c r="I1052" s="107"/>
      <c r="J1052" s="106"/>
      <c r="K1052" s="107"/>
      <c r="L1052" s="22"/>
      <c r="M1052" s="106"/>
      <c r="N1052" s="107"/>
      <c r="O1052" s="22"/>
      <c r="P1052" s="106"/>
      <c r="Q1052" s="107"/>
      <c r="R1052" s="22"/>
      <c r="S1052" s="106"/>
      <c r="T1052" s="107"/>
      <c r="U1052" s="23"/>
      <c r="V1052" s="79">
        <v>250000000</v>
      </c>
      <c r="W1052" s="80" t="s">
        <v>1226</v>
      </c>
      <c r="X1052" s="79">
        <v>0</v>
      </c>
      <c r="Y1052" s="80">
        <v>-100</v>
      </c>
      <c r="Z1052" s="79">
        <v>0</v>
      </c>
      <c r="AA1052" s="24"/>
      <c r="AB1052" s="108"/>
      <c r="AC1052" s="23"/>
    </row>
    <row r="1053" spans="1:29">
      <c r="A1053" s="25"/>
      <c r="B1053" s="25"/>
      <c r="C1053" s="25"/>
      <c r="D1053" s="25"/>
      <c r="E1053" s="25"/>
      <c r="F1053" s="28" t="s">
        <v>1221</v>
      </c>
      <c r="G1053" s="29">
        <v>172</v>
      </c>
      <c r="H1053" s="106"/>
      <c r="I1053" s="107"/>
      <c r="J1053" s="106"/>
      <c r="K1053" s="107"/>
      <c r="L1053" s="22"/>
      <c r="M1053" s="106"/>
      <c r="N1053" s="107"/>
      <c r="O1053" s="22"/>
      <c r="P1053" s="106"/>
      <c r="Q1053" s="107"/>
      <c r="R1053" s="22"/>
      <c r="S1053" s="106"/>
      <c r="T1053" s="107"/>
      <c r="U1053" s="23"/>
      <c r="V1053" s="102">
        <v>250000000</v>
      </c>
      <c r="W1053" s="24"/>
      <c r="X1053" s="107">
        <v>0</v>
      </c>
      <c r="Y1053" s="24"/>
      <c r="Z1053" s="107">
        <v>0</v>
      </c>
      <c r="AA1053" s="24"/>
      <c r="AB1053" s="108"/>
      <c r="AC1053" s="23"/>
    </row>
    <row r="1054" spans="1:29">
      <c r="A1054" s="25"/>
      <c r="B1054" s="25"/>
      <c r="C1054" s="25"/>
      <c r="D1054" s="25"/>
      <c r="E1054" s="26" t="s">
        <v>147</v>
      </c>
      <c r="F1054" s="28"/>
      <c r="G1054" s="32" t="s">
        <v>355</v>
      </c>
      <c r="H1054" s="20">
        <f t="shared" ref="H1054:AB1054" si="415">H1055+H1056</f>
        <v>0</v>
      </c>
      <c r="I1054" s="20">
        <f t="shared" si="415"/>
        <v>445297</v>
      </c>
      <c r="J1054" s="20">
        <f t="shared" si="415"/>
        <v>0</v>
      </c>
      <c r="K1054" s="20">
        <f t="shared" si="415"/>
        <v>157417</v>
      </c>
      <c r="L1054" s="22">
        <f t="shared" si="387"/>
        <v>-64.648987080532763</v>
      </c>
      <c r="M1054" s="20">
        <f t="shared" si="415"/>
        <v>0</v>
      </c>
      <c r="N1054" s="20">
        <f t="shared" si="415"/>
        <v>0</v>
      </c>
      <c r="O1054" s="22">
        <f t="shared" si="409"/>
        <v>-100</v>
      </c>
      <c r="P1054" s="20">
        <f t="shared" si="415"/>
        <v>0</v>
      </c>
      <c r="Q1054" s="20">
        <f t="shared" si="415"/>
        <v>35933</v>
      </c>
      <c r="R1054" s="22" t="str">
        <f t="shared" si="410"/>
        <v>-</v>
      </c>
      <c r="S1054" s="20">
        <f t="shared" si="415"/>
        <v>0</v>
      </c>
      <c r="T1054" s="20">
        <f t="shared" si="415"/>
        <v>81791</v>
      </c>
      <c r="U1054" s="23">
        <f t="shared" si="411"/>
        <v>-100</v>
      </c>
      <c r="V1054" s="79">
        <v>0</v>
      </c>
      <c r="W1054" s="80" t="s">
        <v>1226</v>
      </c>
      <c r="X1054" s="79">
        <v>0</v>
      </c>
      <c r="Y1054" s="80" t="s">
        <v>1226</v>
      </c>
      <c r="Z1054" s="79">
        <v>0</v>
      </c>
      <c r="AA1054" s="24" t="str">
        <f t="shared" si="412"/>
        <v>-</v>
      </c>
      <c r="AB1054" s="63">
        <f t="shared" si="415"/>
        <v>0</v>
      </c>
      <c r="AC1054" s="23" t="str">
        <f t="shared" si="413"/>
        <v>-</v>
      </c>
    </row>
    <row r="1055" spans="1:29">
      <c r="A1055" s="25"/>
      <c r="B1055" s="25"/>
      <c r="C1055" s="25"/>
      <c r="D1055" s="25"/>
      <c r="E1055" s="25"/>
      <c r="F1055" s="28" t="s">
        <v>1061</v>
      </c>
      <c r="G1055" s="29">
        <v>100</v>
      </c>
      <c r="H1055" s="31">
        <v>0</v>
      </c>
      <c r="I1055" s="30">
        <v>445297</v>
      </c>
      <c r="J1055" s="31">
        <v>0</v>
      </c>
      <c r="K1055" s="30">
        <v>57632</v>
      </c>
      <c r="L1055" s="22">
        <f t="shared" si="387"/>
        <v>-87.057626707568204</v>
      </c>
      <c r="M1055" s="31"/>
      <c r="N1055" s="31"/>
      <c r="O1055" s="22">
        <f t="shared" si="409"/>
        <v>-100</v>
      </c>
      <c r="P1055" s="31">
        <v>0</v>
      </c>
      <c r="Q1055" s="30">
        <v>35933</v>
      </c>
      <c r="R1055" s="22" t="str">
        <f t="shared" si="410"/>
        <v>-</v>
      </c>
      <c r="S1055" s="31">
        <v>0</v>
      </c>
      <c r="T1055" s="30">
        <v>81791</v>
      </c>
      <c r="U1055" s="23">
        <f t="shared" si="411"/>
        <v>-100</v>
      </c>
      <c r="V1055" s="30">
        <v>0</v>
      </c>
      <c r="W1055" s="24" t="s">
        <v>1226</v>
      </c>
      <c r="X1055" s="30">
        <v>0</v>
      </c>
      <c r="Y1055" s="24" t="s">
        <v>1226</v>
      </c>
      <c r="Z1055" s="30">
        <v>0</v>
      </c>
      <c r="AA1055" s="24" t="str">
        <f t="shared" si="412"/>
        <v>-</v>
      </c>
      <c r="AB1055" s="64">
        <f>Z1055*$AB$3*$AB$4</f>
        <v>0</v>
      </c>
      <c r="AC1055" s="23" t="str">
        <f t="shared" si="413"/>
        <v>-</v>
      </c>
    </row>
    <row r="1056" spans="1:29">
      <c r="A1056" s="25"/>
      <c r="B1056" s="25"/>
      <c r="C1056" s="25"/>
      <c r="D1056" s="25"/>
      <c r="E1056" s="25"/>
      <c r="F1056" s="28" t="s">
        <v>1061</v>
      </c>
      <c r="G1056" s="29">
        <v>220</v>
      </c>
      <c r="H1056" s="31"/>
      <c r="I1056" s="31"/>
      <c r="J1056" s="31">
        <v>0</v>
      </c>
      <c r="K1056" s="30">
        <v>99785</v>
      </c>
      <c r="L1056" s="22" t="str">
        <f t="shared" si="387"/>
        <v>-</v>
      </c>
      <c r="M1056" s="31"/>
      <c r="N1056" s="31"/>
      <c r="O1056" s="22">
        <f t="shared" si="409"/>
        <v>-100</v>
      </c>
      <c r="P1056" s="31"/>
      <c r="Q1056" s="31"/>
      <c r="R1056" s="22" t="str">
        <f t="shared" si="410"/>
        <v>-</v>
      </c>
      <c r="S1056" s="31"/>
      <c r="T1056" s="31"/>
      <c r="U1056" s="23" t="str">
        <f t="shared" si="411"/>
        <v>-</v>
      </c>
      <c r="V1056" s="82"/>
      <c r="W1056" s="24" t="s">
        <v>1226</v>
      </c>
      <c r="X1056" s="30">
        <v>0</v>
      </c>
      <c r="Y1056" s="24" t="s">
        <v>1226</v>
      </c>
      <c r="Z1056" s="30">
        <v>0</v>
      </c>
      <c r="AA1056" s="24" t="str">
        <f t="shared" si="412"/>
        <v>-</v>
      </c>
      <c r="AB1056" s="64">
        <f>Z1056*$AB$3*$AB$4</f>
        <v>0</v>
      </c>
      <c r="AC1056" s="23" t="str">
        <f t="shared" si="413"/>
        <v>-</v>
      </c>
    </row>
    <row r="1057" spans="1:29">
      <c r="A1057" s="25"/>
      <c r="B1057" s="25"/>
      <c r="C1057" s="25"/>
      <c r="D1057" s="25"/>
      <c r="E1057" s="26" t="s">
        <v>148</v>
      </c>
      <c r="F1057" s="28"/>
      <c r="G1057" s="32" t="s">
        <v>355</v>
      </c>
      <c r="H1057" s="20">
        <f t="shared" ref="H1057:AB1057" si="416">H1058+H1059+H1060</f>
        <v>338426</v>
      </c>
      <c r="I1057" s="20">
        <f t="shared" si="416"/>
        <v>26802404</v>
      </c>
      <c r="J1057" s="20">
        <f t="shared" si="416"/>
        <v>3783819</v>
      </c>
      <c r="K1057" s="20">
        <f t="shared" si="416"/>
        <v>61106993</v>
      </c>
      <c r="L1057" s="22">
        <f t="shared" si="387"/>
        <v>127.9907168028659</v>
      </c>
      <c r="M1057" s="20">
        <f t="shared" si="416"/>
        <v>5842045</v>
      </c>
      <c r="N1057" s="20">
        <f t="shared" si="416"/>
        <v>34683537</v>
      </c>
      <c r="O1057" s="22">
        <f t="shared" si="409"/>
        <v>-43.241296458492073</v>
      </c>
      <c r="P1057" s="20">
        <f t="shared" si="416"/>
        <v>4752008</v>
      </c>
      <c r="Q1057" s="20">
        <f t="shared" si="416"/>
        <v>33311122</v>
      </c>
      <c r="R1057" s="22">
        <f t="shared" si="410"/>
        <v>-3.9569637894774132</v>
      </c>
      <c r="S1057" s="20">
        <f t="shared" si="416"/>
        <v>10018402</v>
      </c>
      <c r="T1057" s="20">
        <f t="shared" si="416"/>
        <v>7767662</v>
      </c>
      <c r="U1057" s="23">
        <f t="shared" si="411"/>
        <v>-69.924753660354042</v>
      </c>
      <c r="V1057" s="79">
        <v>6470077</v>
      </c>
      <c r="W1057" s="80">
        <v>-35.418073660849302</v>
      </c>
      <c r="X1057" s="79">
        <v>7101237.6698054392</v>
      </c>
      <c r="Y1057" s="80">
        <v>9.7550719999999842</v>
      </c>
      <c r="Z1057" s="79">
        <v>7778425.5414115442</v>
      </c>
      <c r="AA1057" s="24">
        <f t="shared" si="412"/>
        <v>9.5361950000000206</v>
      </c>
      <c r="AB1057" s="63">
        <f t="shared" si="416"/>
        <v>8504728.2479153052</v>
      </c>
      <c r="AC1057" s="23">
        <f t="shared" si="413"/>
        <v>9.3373999999999882</v>
      </c>
    </row>
    <row r="1058" spans="1:29">
      <c r="A1058" s="25"/>
      <c r="B1058" s="25"/>
      <c r="C1058" s="25"/>
      <c r="D1058" s="25"/>
      <c r="E1058" s="25"/>
      <c r="F1058" s="28" t="s">
        <v>1062</v>
      </c>
      <c r="G1058" s="29">
        <v>100</v>
      </c>
      <c r="H1058" s="31">
        <v>0</v>
      </c>
      <c r="I1058" s="30">
        <v>26076530</v>
      </c>
      <c r="J1058" s="31">
        <v>0</v>
      </c>
      <c r="K1058" s="30">
        <v>55994038</v>
      </c>
      <c r="L1058" s="22">
        <f t="shared" si="387"/>
        <v>114.72963619009121</v>
      </c>
      <c r="M1058" s="31">
        <v>0</v>
      </c>
      <c r="N1058" s="30">
        <v>26592724</v>
      </c>
      <c r="O1058" s="22">
        <f t="shared" si="409"/>
        <v>-52.507936648541047</v>
      </c>
      <c r="P1058" s="31">
        <v>0</v>
      </c>
      <c r="Q1058" s="30">
        <v>18944876</v>
      </c>
      <c r="R1058" s="22">
        <f t="shared" si="410"/>
        <v>-28.759174878060634</v>
      </c>
      <c r="S1058" s="31">
        <v>0</v>
      </c>
      <c r="T1058" s="30">
        <v>6688597</v>
      </c>
      <c r="U1058" s="23">
        <f t="shared" si="411"/>
        <v>-100</v>
      </c>
      <c r="V1058" s="82">
        <v>0</v>
      </c>
      <c r="W1058" s="24" t="s">
        <v>1226</v>
      </c>
      <c r="X1058" s="30">
        <v>0</v>
      </c>
      <c r="Y1058" s="24" t="s">
        <v>1226</v>
      </c>
      <c r="Z1058" s="30">
        <v>0</v>
      </c>
      <c r="AA1058" s="24" t="str">
        <f t="shared" si="412"/>
        <v>-</v>
      </c>
      <c r="AB1058" s="64">
        <f>Z1058*$AB$3*$AB$4</f>
        <v>0</v>
      </c>
      <c r="AC1058" s="23" t="str">
        <f t="shared" si="413"/>
        <v>-</v>
      </c>
    </row>
    <row r="1059" spans="1:29">
      <c r="A1059" s="25"/>
      <c r="B1059" s="25"/>
      <c r="C1059" s="25"/>
      <c r="D1059" s="25"/>
      <c r="E1059" s="25"/>
      <c r="F1059" s="28" t="s">
        <v>1062</v>
      </c>
      <c r="G1059" s="29">
        <v>120</v>
      </c>
      <c r="H1059" s="30">
        <v>10426</v>
      </c>
      <c r="I1059" s="30">
        <v>7057</v>
      </c>
      <c r="J1059" s="30">
        <v>33429</v>
      </c>
      <c r="K1059" s="30">
        <v>38715</v>
      </c>
      <c r="L1059" s="22">
        <f t="shared" ref="L1059:L1122" si="417">IFERROR(K1059/I1059*100-100,"-")</f>
        <v>448.6042227575457</v>
      </c>
      <c r="M1059" s="30">
        <v>16241</v>
      </c>
      <c r="N1059" s="31">
        <v>0</v>
      </c>
      <c r="O1059" s="22">
        <f t="shared" si="409"/>
        <v>-100</v>
      </c>
      <c r="P1059" s="30">
        <v>11000</v>
      </c>
      <c r="Q1059" s="30">
        <v>100644</v>
      </c>
      <c r="R1059" s="22" t="str">
        <f t="shared" si="410"/>
        <v>-</v>
      </c>
      <c r="S1059" s="30">
        <v>11000</v>
      </c>
      <c r="T1059" s="30">
        <v>2035</v>
      </c>
      <c r="U1059" s="23">
        <f t="shared" si="411"/>
        <v>-89.070386709590238</v>
      </c>
      <c r="V1059" s="94">
        <v>11000</v>
      </c>
      <c r="W1059" s="24">
        <v>0</v>
      </c>
      <c r="X1059" s="30">
        <v>12073.057919999999</v>
      </c>
      <c r="Y1059" s="24">
        <v>9.7550719999999842</v>
      </c>
      <c r="Z1059" s="30">
        <v>13224.368265714145</v>
      </c>
      <c r="AA1059" s="24">
        <f t="shared" si="412"/>
        <v>9.5361950000000206</v>
      </c>
      <c r="AB1059" s="64">
        <f>Z1059*$AB$3*$AB$4</f>
        <v>14459.180428156937</v>
      </c>
      <c r="AC1059" s="23">
        <f t="shared" si="413"/>
        <v>9.3373999999999882</v>
      </c>
    </row>
    <row r="1060" spans="1:29">
      <c r="A1060" s="25"/>
      <c r="B1060" s="25"/>
      <c r="C1060" s="25"/>
      <c r="D1060" s="25"/>
      <c r="E1060" s="25"/>
      <c r="F1060" s="28" t="s">
        <v>1062</v>
      </c>
      <c r="G1060" s="29">
        <v>220</v>
      </c>
      <c r="H1060" s="30">
        <v>328000</v>
      </c>
      <c r="I1060" s="30">
        <v>718817</v>
      </c>
      <c r="J1060" s="30">
        <v>3750390</v>
      </c>
      <c r="K1060" s="30">
        <v>5074240</v>
      </c>
      <c r="L1060" s="22">
        <f t="shared" si="417"/>
        <v>605.91541379794864</v>
      </c>
      <c r="M1060" s="30">
        <v>5825804</v>
      </c>
      <c r="N1060" s="30">
        <v>8090813</v>
      </c>
      <c r="O1060" s="22">
        <f t="shared" si="409"/>
        <v>59.448764741123796</v>
      </c>
      <c r="P1060" s="30">
        <v>4741008</v>
      </c>
      <c r="Q1060" s="30">
        <v>14265602</v>
      </c>
      <c r="R1060" s="22">
        <f t="shared" si="410"/>
        <v>76.318523243585048</v>
      </c>
      <c r="S1060" s="30">
        <v>10007402</v>
      </c>
      <c r="T1060" s="30">
        <v>1077030</v>
      </c>
      <c r="U1060" s="23">
        <f t="shared" si="411"/>
        <v>-29.849423809804875</v>
      </c>
      <c r="V1060" s="94">
        <v>6459077</v>
      </c>
      <c r="W1060" s="24">
        <v>-35.457004725102479</v>
      </c>
      <c r="X1060" s="30">
        <v>7089164.6118854396</v>
      </c>
      <c r="Y1060" s="24">
        <v>9.7550719999999842</v>
      </c>
      <c r="Z1060" s="30">
        <v>7765201.1731458297</v>
      </c>
      <c r="AA1060" s="24">
        <f t="shared" si="412"/>
        <v>9.5361950000000206</v>
      </c>
      <c r="AB1060" s="64">
        <f>Z1060*$AB$3*$AB$4</f>
        <v>8490269.0674871486</v>
      </c>
      <c r="AC1060" s="23">
        <f t="shared" si="413"/>
        <v>9.3374000000000024</v>
      </c>
    </row>
    <row r="1061" spans="1:29" ht="30" customHeight="1">
      <c r="A1061" s="17" t="s">
        <v>163</v>
      </c>
      <c r="B1061" s="17"/>
      <c r="C1061" s="17"/>
      <c r="D1061" s="17"/>
      <c r="E1061" s="17"/>
      <c r="F1061" s="28"/>
      <c r="G1061" s="32" t="s">
        <v>355</v>
      </c>
      <c r="H1061" s="20">
        <f>H1062+H1137+H1154+H1169</f>
        <v>1018214561</v>
      </c>
      <c r="I1061" s="20">
        <f>I1062+I1137+I1154+I1169</f>
        <v>305011506</v>
      </c>
      <c r="J1061" s="20">
        <f>J1062+J1137+J1154+J1169</f>
        <v>1868952373</v>
      </c>
      <c r="K1061" s="20">
        <f>K1062+K1137+K1154+K1169</f>
        <v>701560451</v>
      </c>
      <c r="L1061" s="22">
        <f t="shared" si="417"/>
        <v>130.01114292390005</v>
      </c>
      <c r="M1061" s="20">
        <f>M1062+M1137+M1154+M1169</f>
        <v>1786476061</v>
      </c>
      <c r="N1061" s="20">
        <f>N1062+N1137+N1154+N1169</f>
        <v>497270696</v>
      </c>
      <c r="O1061" s="22">
        <f t="shared" si="409"/>
        <v>-29.11933742969785</v>
      </c>
      <c r="P1061" s="20">
        <f>P1062+P1137+P1154+P1169</f>
        <v>1950851679</v>
      </c>
      <c r="Q1061" s="20">
        <f>Q1062+Q1137+Q1154+Q1169</f>
        <v>470046665</v>
      </c>
      <c r="R1061" s="22">
        <f t="shared" si="410"/>
        <v>-5.4746903887535723</v>
      </c>
      <c r="S1061" s="20">
        <f>S1062+S1137+S1154+S1169</f>
        <v>1659077099</v>
      </c>
      <c r="T1061" s="20">
        <f>T1062+T1137+T1154+T1169</f>
        <v>174511539</v>
      </c>
      <c r="U1061" s="23">
        <f t="shared" si="411"/>
        <v>252.96008301643838</v>
      </c>
      <c r="V1061" s="79">
        <v>1907174484</v>
      </c>
      <c r="W1061" s="79" t="e">
        <v>#VALUE!</v>
      </c>
      <c r="X1061" s="79">
        <v>972002316.53564405</v>
      </c>
      <c r="Y1061" s="79" t="e">
        <v>#VALUE!</v>
      </c>
      <c r="Z1061" s="79">
        <v>1032918077.5025127</v>
      </c>
      <c r="AA1061" s="24">
        <f t="shared" si="412"/>
        <v>6.2670386613872751</v>
      </c>
      <c r="AB1061" s="63">
        <f>AB1062+AB1137+AB1154+AB1169</f>
        <v>1129293474.1690912</v>
      </c>
      <c r="AC1061" s="23">
        <f t="shared" si="413"/>
        <v>9.3304008096754387</v>
      </c>
    </row>
    <row r="1062" spans="1:29" ht="20.100000000000001" customHeight="1">
      <c r="A1062" s="25"/>
      <c r="B1062" s="26" t="s">
        <v>164</v>
      </c>
      <c r="C1062" s="26"/>
      <c r="D1062" s="26"/>
      <c r="E1062" s="26"/>
      <c r="F1062" s="28"/>
      <c r="G1062" s="32" t="s">
        <v>355</v>
      </c>
      <c r="H1062" s="20">
        <f t="shared" ref="H1062:AB1062" si="418">H1063+H1091</f>
        <v>444366277</v>
      </c>
      <c r="I1062" s="20">
        <f t="shared" si="418"/>
        <v>149923377</v>
      </c>
      <c r="J1062" s="20">
        <f t="shared" si="418"/>
        <v>743301987</v>
      </c>
      <c r="K1062" s="20">
        <f t="shared" si="418"/>
        <v>274519319</v>
      </c>
      <c r="L1062" s="22">
        <f t="shared" si="417"/>
        <v>83.106413751605913</v>
      </c>
      <c r="M1062" s="20">
        <f t="shared" si="418"/>
        <v>777733488</v>
      </c>
      <c r="N1062" s="20">
        <f t="shared" si="418"/>
        <v>292024092</v>
      </c>
      <c r="O1062" s="22">
        <f t="shared" si="409"/>
        <v>6.3765177124018635</v>
      </c>
      <c r="P1062" s="20">
        <f t="shared" si="418"/>
        <v>1110170614</v>
      </c>
      <c r="Q1062" s="20">
        <f t="shared" si="418"/>
        <v>153228646</v>
      </c>
      <c r="R1062" s="22">
        <f t="shared" si="410"/>
        <v>-47.528765537605025</v>
      </c>
      <c r="S1062" s="20">
        <f t="shared" si="418"/>
        <v>807229124</v>
      </c>
      <c r="T1062" s="20">
        <f t="shared" si="418"/>
        <v>2896913</v>
      </c>
      <c r="U1062" s="23">
        <f t="shared" si="411"/>
        <v>426.81345497238158</v>
      </c>
      <c r="V1062" s="79">
        <v>1007503556</v>
      </c>
      <c r="W1062" s="79" t="e">
        <v>#VALUE!</v>
      </c>
      <c r="X1062" s="79">
        <v>669389599.45151997</v>
      </c>
      <c r="Y1062" s="79" t="e">
        <v>#VALUE!</v>
      </c>
      <c r="Z1062" s="79">
        <v>711364905.04874289</v>
      </c>
      <c r="AA1062" s="24">
        <f t="shared" si="412"/>
        <v>6.2706838635700848</v>
      </c>
      <c r="AB1062" s="63">
        <f t="shared" si="418"/>
        <v>777787891.69276416</v>
      </c>
      <c r="AC1062" s="23">
        <f t="shared" si="413"/>
        <v>9.3373999999999882</v>
      </c>
    </row>
    <row r="1063" spans="1:29">
      <c r="A1063" s="25"/>
      <c r="B1063" s="25"/>
      <c r="C1063" s="26" t="s">
        <v>51</v>
      </c>
      <c r="D1063" s="26"/>
      <c r="E1063" s="26"/>
      <c r="F1063" s="28"/>
      <c r="G1063" s="32" t="s">
        <v>355</v>
      </c>
      <c r="H1063" s="20">
        <f t="shared" ref="H1063:AB1063" si="419">H1064+H1086</f>
        <v>226358803</v>
      </c>
      <c r="I1063" s="20">
        <f t="shared" si="419"/>
        <v>106297467</v>
      </c>
      <c r="J1063" s="20">
        <f t="shared" si="419"/>
        <v>324396035</v>
      </c>
      <c r="K1063" s="20">
        <f t="shared" si="419"/>
        <v>165963009</v>
      </c>
      <c r="L1063" s="22">
        <f t="shared" si="417"/>
        <v>56.130727931644884</v>
      </c>
      <c r="M1063" s="20">
        <f t="shared" si="419"/>
        <v>278079508</v>
      </c>
      <c r="N1063" s="20">
        <f t="shared" si="419"/>
        <v>125511759</v>
      </c>
      <c r="O1063" s="22">
        <f t="shared" si="409"/>
        <v>-24.373654252074928</v>
      </c>
      <c r="P1063" s="20">
        <f t="shared" si="419"/>
        <v>414948858</v>
      </c>
      <c r="Q1063" s="20">
        <f t="shared" si="419"/>
        <v>109914036</v>
      </c>
      <c r="R1063" s="22">
        <f t="shared" si="410"/>
        <v>-12.427300138467501</v>
      </c>
      <c r="S1063" s="20">
        <f t="shared" si="419"/>
        <v>480838798</v>
      </c>
      <c r="T1063" s="20">
        <f t="shared" si="419"/>
        <v>1428295</v>
      </c>
      <c r="U1063" s="23">
        <f t="shared" si="411"/>
        <v>337.46805730980532</v>
      </c>
      <c r="V1063" s="79">
        <v>890919862</v>
      </c>
      <c r="W1063" s="79" t="e">
        <v>#VALUE!</v>
      </c>
      <c r="X1063" s="79">
        <v>409518349.63327998</v>
      </c>
      <c r="Y1063" s="79" t="e">
        <v>#VALUE!</v>
      </c>
      <c r="Z1063" s="79">
        <v>489294728.73881966</v>
      </c>
      <c r="AA1063" s="24">
        <f t="shared" si="412"/>
        <v>19.480538338997192</v>
      </c>
      <c r="AB1063" s="63">
        <f t="shared" si="419"/>
        <v>534982134.74007821</v>
      </c>
      <c r="AC1063" s="23">
        <f t="shared" si="413"/>
        <v>9.3374000000000024</v>
      </c>
    </row>
    <row r="1064" spans="1:29">
      <c r="A1064" s="25"/>
      <c r="B1064" s="25"/>
      <c r="C1064" s="25"/>
      <c r="D1064" s="26" t="s">
        <v>405</v>
      </c>
      <c r="E1064" s="26"/>
      <c r="F1064" s="28"/>
      <c r="G1064" s="32" t="s">
        <v>355</v>
      </c>
      <c r="H1064" s="20">
        <f t="shared" ref="H1064:AB1064" si="420">H1065+H1067+H1070+H1073+H1075+H1078+H1080+H1083</f>
        <v>226358803</v>
      </c>
      <c r="I1064" s="20">
        <f t="shared" si="420"/>
        <v>106297467</v>
      </c>
      <c r="J1064" s="20">
        <f t="shared" si="420"/>
        <v>324396035</v>
      </c>
      <c r="K1064" s="20">
        <f t="shared" si="420"/>
        <v>165963009</v>
      </c>
      <c r="L1064" s="22">
        <f t="shared" si="417"/>
        <v>56.130727931644884</v>
      </c>
      <c r="M1064" s="20">
        <f t="shared" si="420"/>
        <v>245205227</v>
      </c>
      <c r="N1064" s="20">
        <f t="shared" si="420"/>
        <v>125511759</v>
      </c>
      <c r="O1064" s="22">
        <f t="shared" si="409"/>
        <v>-24.373654252074928</v>
      </c>
      <c r="P1064" s="20">
        <f t="shared" si="420"/>
        <v>411812000</v>
      </c>
      <c r="Q1064" s="20">
        <f t="shared" si="420"/>
        <v>109914036</v>
      </c>
      <c r="R1064" s="22">
        <f t="shared" si="410"/>
        <v>-12.427300138467501</v>
      </c>
      <c r="S1064" s="20">
        <f t="shared" si="420"/>
        <v>480838798</v>
      </c>
      <c r="T1064" s="20">
        <f t="shared" si="420"/>
        <v>1428295</v>
      </c>
      <c r="U1064" s="23">
        <f t="shared" si="411"/>
        <v>337.46805730980532</v>
      </c>
      <c r="V1064" s="79">
        <v>890919862</v>
      </c>
      <c r="W1064" s="79" t="e">
        <v>#VALUE!</v>
      </c>
      <c r="X1064" s="79">
        <v>409518349.63327998</v>
      </c>
      <c r="Y1064" s="79" t="e">
        <v>#VALUE!</v>
      </c>
      <c r="Z1064" s="79">
        <v>489294728.73881966</v>
      </c>
      <c r="AA1064" s="24">
        <f t="shared" si="412"/>
        <v>19.480538338997192</v>
      </c>
      <c r="AB1064" s="63">
        <f t="shared" si="420"/>
        <v>534982134.74007821</v>
      </c>
      <c r="AC1064" s="23">
        <f t="shared" si="413"/>
        <v>9.3374000000000024</v>
      </c>
    </row>
    <row r="1065" spans="1:29">
      <c r="A1065" s="25"/>
      <c r="B1065" s="25"/>
      <c r="C1065" s="25"/>
      <c r="D1065" s="25"/>
      <c r="E1065" s="26" t="s">
        <v>169</v>
      </c>
      <c r="F1065" s="28"/>
      <c r="G1065" s="32" t="s">
        <v>355</v>
      </c>
      <c r="H1065" s="20">
        <f t="shared" ref="H1065:AB1065" si="421">H1066</f>
        <v>2000000</v>
      </c>
      <c r="I1065" s="20">
        <f t="shared" si="421"/>
        <v>0</v>
      </c>
      <c r="J1065" s="20">
        <f t="shared" si="421"/>
        <v>0</v>
      </c>
      <c r="K1065" s="20">
        <f t="shared" si="421"/>
        <v>0</v>
      </c>
      <c r="L1065" s="22" t="str">
        <f t="shared" si="417"/>
        <v>-</v>
      </c>
      <c r="M1065" s="20">
        <f t="shared" si="421"/>
        <v>0</v>
      </c>
      <c r="N1065" s="20">
        <f t="shared" si="421"/>
        <v>0</v>
      </c>
      <c r="O1065" s="22" t="str">
        <f t="shared" si="409"/>
        <v>-</v>
      </c>
      <c r="P1065" s="20">
        <f t="shared" si="421"/>
        <v>0</v>
      </c>
      <c r="Q1065" s="20">
        <f t="shared" si="421"/>
        <v>0</v>
      </c>
      <c r="R1065" s="22" t="str">
        <f t="shared" si="410"/>
        <v>-</v>
      </c>
      <c r="S1065" s="20">
        <f t="shared" si="421"/>
        <v>0</v>
      </c>
      <c r="T1065" s="20">
        <f t="shared" si="421"/>
        <v>0</v>
      </c>
      <c r="U1065" s="23" t="str">
        <f t="shared" si="411"/>
        <v>-</v>
      </c>
      <c r="V1065" s="79">
        <v>0</v>
      </c>
      <c r="W1065" s="79" t="s">
        <v>1226</v>
      </c>
      <c r="X1065" s="79">
        <v>0</v>
      </c>
      <c r="Y1065" s="79" t="s">
        <v>1226</v>
      </c>
      <c r="Z1065" s="79">
        <v>0</v>
      </c>
      <c r="AA1065" s="24" t="str">
        <f t="shared" si="412"/>
        <v>-</v>
      </c>
      <c r="AB1065" s="63">
        <f t="shared" si="421"/>
        <v>0</v>
      </c>
      <c r="AC1065" s="23" t="str">
        <f t="shared" si="413"/>
        <v>-</v>
      </c>
    </row>
    <row r="1066" spans="1:29">
      <c r="A1066" s="25"/>
      <c r="B1066" s="25"/>
      <c r="C1066" s="25"/>
      <c r="D1066" s="25"/>
      <c r="E1066" s="25"/>
      <c r="F1066" s="28" t="s">
        <v>1063</v>
      </c>
      <c r="G1066" s="29">
        <v>136</v>
      </c>
      <c r="H1066" s="30">
        <v>2000000</v>
      </c>
      <c r="I1066" s="31">
        <v>0</v>
      </c>
      <c r="J1066" s="31"/>
      <c r="K1066" s="31"/>
      <c r="L1066" s="22" t="str">
        <f t="shared" si="417"/>
        <v>-</v>
      </c>
      <c r="M1066" s="31"/>
      <c r="N1066" s="31"/>
      <c r="O1066" s="22" t="str">
        <f t="shared" si="409"/>
        <v>-</v>
      </c>
      <c r="P1066" s="31"/>
      <c r="Q1066" s="31"/>
      <c r="R1066" s="22" t="str">
        <f t="shared" si="410"/>
        <v>-</v>
      </c>
      <c r="S1066" s="31"/>
      <c r="T1066" s="31"/>
      <c r="U1066" s="23" t="str">
        <f t="shared" si="411"/>
        <v>-</v>
      </c>
      <c r="V1066" s="30">
        <v>0</v>
      </c>
      <c r="W1066" s="24" t="s">
        <v>1226</v>
      </c>
      <c r="X1066" s="30">
        <v>0</v>
      </c>
      <c r="Y1066" s="24" t="s">
        <v>1226</v>
      </c>
      <c r="Z1066" s="30">
        <v>0</v>
      </c>
      <c r="AA1066" s="24" t="str">
        <f t="shared" si="412"/>
        <v>-</v>
      </c>
      <c r="AB1066" s="64">
        <f>Z1066*$AB$3*$AB$4</f>
        <v>0</v>
      </c>
      <c r="AC1066" s="23" t="str">
        <f t="shared" si="413"/>
        <v>-</v>
      </c>
    </row>
    <row r="1067" spans="1:29">
      <c r="A1067" s="25"/>
      <c r="B1067" s="25"/>
      <c r="C1067" s="25"/>
      <c r="D1067" s="25"/>
      <c r="E1067" s="26" t="s">
        <v>165</v>
      </c>
      <c r="F1067" s="28"/>
      <c r="G1067" s="32" t="s">
        <v>355</v>
      </c>
      <c r="H1067" s="20">
        <f t="shared" ref="H1067:AB1067" si="422">H1068+H1069</f>
        <v>216358803</v>
      </c>
      <c r="I1067" s="20">
        <f t="shared" si="422"/>
        <v>106297467</v>
      </c>
      <c r="J1067" s="20">
        <f t="shared" si="422"/>
        <v>31370500</v>
      </c>
      <c r="K1067" s="20">
        <f t="shared" si="422"/>
        <v>165963009</v>
      </c>
      <c r="L1067" s="22">
        <f t="shared" si="417"/>
        <v>56.130727931644884</v>
      </c>
      <c r="M1067" s="20">
        <f t="shared" si="422"/>
        <v>0</v>
      </c>
      <c r="N1067" s="20">
        <f t="shared" si="422"/>
        <v>14360839</v>
      </c>
      <c r="O1067" s="22">
        <f t="shared" si="409"/>
        <v>-91.346963949056871</v>
      </c>
      <c r="P1067" s="20">
        <f t="shared" si="422"/>
        <v>160000000</v>
      </c>
      <c r="Q1067" s="20">
        <f t="shared" si="422"/>
        <v>26406429</v>
      </c>
      <c r="R1067" s="22">
        <f t="shared" si="410"/>
        <v>83.878038044991655</v>
      </c>
      <c r="S1067" s="20">
        <f t="shared" si="422"/>
        <v>211217549</v>
      </c>
      <c r="T1067" s="20">
        <f t="shared" si="422"/>
        <v>1428295</v>
      </c>
      <c r="U1067" s="23">
        <f t="shared" si="411"/>
        <v>699.87168655027153</v>
      </c>
      <c r="V1067" s="79">
        <v>245589236</v>
      </c>
      <c r="W1067" s="80">
        <v>16.273120847548512</v>
      </c>
      <c r="X1067" s="79">
        <v>255038006</v>
      </c>
      <c r="Y1067" s="80">
        <v>3.8473876762253383</v>
      </c>
      <c r="Z1067" s="79">
        <v>249500000</v>
      </c>
      <c r="AA1067" s="24">
        <f t="shared" si="412"/>
        <v>-2.1714434200838326</v>
      </c>
      <c r="AB1067" s="63">
        <f t="shared" si="422"/>
        <v>272796813</v>
      </c>
      <c r="AC1067" s="23">
        <f t="shared" si="413"/>
        <v>9.3374000000000024</v>
      </c>
    </row>
    <row r="1068" spans="1:29">
      <c r="A1068" s="25"/>
      <c r="B1068" s="25"/>
      <c r="C1068" s="25"/>
      <c r="D1068" s="25"/>
      <c r="E1068" s="25"/>
      <c r="F1068" s="28" t="s">
        <v>1064</v>
      </c>
      <c r="G1068" s="29">
        <v>135</v>
      </c>
      <c r="H1068" s="30">
        <v>216358803</v>
      </c>
      <c r="I1068" s="30">
        <v>106297467</v>
      </c>
      <c r="J1068" s="30">
        <v>31370500</v>
      </c>
      <c r="K1068" s="30">
        <v>76474776</v>
      </c>
      <c r="L1068" s="22">
        <f t="shared" si="417"/>
        <v>-28.055881143433083</v>
      </c>
      <c r="M1068" s="31">
        <v>0</v>
      </c>
      <c r="N1068" s="30">
        <v>14360839</v>
      </c>
      <c r="O1068" s="22">
        <f t="shared" si="409"/>
        <v>-81.22146967779284</v>
      </c>
      <c r="P1068" s="30">
        <v>160000000</v>
      </c>
      <c r="Q1068" s="30">
        <v>26406429</v>
      </c>
      <c r="R1068" s="22">
        <f t="shared" si="410"/>
        <v>83.878038044991655</v>
      </c>
      <c r="S1068" s="30">
        <v>211217549</v>
      </c>
      <c r="T1068" s="30">
        <v>1428295</v>
      </c>
      <c r="U1068" s="23">
        <f t="shared" si="411"/>
        <v>699.87168655027153</v>
      </c>
      <c r="V1068" s="94">
        <v>245589236</v>
      </c>
      <c r="W1068" s="61">
        <v>16.273120847548512</v>
      </c>
      <c r="X1068" s="60">
        <v>255038006</v>
      </c>
      <c r="Y1068" s="61">
        <v>3.8473876762253383</v>
      </c>
      <c r="Z1068" s="60">
        <v>249500000</v>
      </c>
      <c r="AA1068" s="24">
        <f t="shared" si="412"/>
        <v>-2.1714434200838326</v>
      </c>
      <c r="AB1068" s="64">
        <f>Z1068*$AB$3*$AB$4</f>
        <v>272796813</v>
      </c>
      <c r="AC1068" s="23">
        <f t="shared" si="413"/>
        <v>9.3374000000000024</v>
      </c>
    </row>
    <row r="1069" spans="1:29">
      <c r="A1069" s="25"/>
      <c r="B1069" s="25"/>
      <c r="C1069" s="25"/>
      <c r="D1069" s="25"/>
      <c r="E1069" s="25"/>
      <c r="F1069" s="28" t="s">
        <v>1065</v>
      </c>
      <c r="G1069" s="29">
        <v>135</v>
      </c>
      <c r="H1069" s="31"/>
      <c r="I1069" s="31"/>
      <c r="J1069" s="31">
        <v>0</v>
      </c>
      <c r="K1069" s="30">
        <v>89488233</v>
      </c>
      <c r="L1069" s="22" t="str">
        <f t="shared" si="417"/>
        <v>-</v>
      </c>
      <c r="M1069" s="31"/>
      <c r="N1069" s="31"/>
      <c r="O1069" s="22">
        <f t="shared" si="409"/>
        <v>-100</v>
      </c>
      <c r="P1069" s="31"/>
      <c r="Q1069" s="31"/>
      <c r="R1069" s="22" t="str">
        <f t="shared" si="410"/>
        <v>-</v>
      </c>
      <c r="S1069" s="31"/>
      <c r="T1069" s="31"/>
      <c r="U1069" s="23" t="str">
        <f t="shared" si="411"/>
        <v>-</v>
      </c>
      <c r="V1069" s="102">
        <v>0</v>
      </c>
      <c r="W1069" s="24"/>
      <c r="X1069" s="30"/>
      <c r="Y1069" s="24"/>
      <c r="Z1069" s="30"/>
      <c r="AA1069" s="24" t="str">
        <f t="shared" si="412"/>
        <v>-</v>
      </c>
      <c r="AB1069" s="64">
        <f>Z1069*$AB$3*$AB$4</f>
        <v>0</v>
      </c>
      <c r="AC1069" s="23" t="str">
        <f t="shared" si="413"/>
        <v>-</v>
      </c>
    </row>
    <row r="1070" spans="1:29">
      <c r="A1070" s="25"/>
      <c r="B1070" s="25"/>
      <c r="C1070" s="25"/>
      <c r="D1070" s="25"/>
      <c r="E1070" s="26" t="s">
        <v>166</v>
      </c>
      <c r="F1070" s="28"/>
      <c r="G1070" s="32" t="s">
        <v>355</v>
      </c>
      <c r="H1070" s="20">
        <f t="shared" ref="H1070:AB1070" si="423">H1071+H1072</f>
        <v>0</v>
      </c>
      <c r="I1070" s="20">
        <f t="shared" si="423"/>
        <v>0</v>
      </c>
      <c r="J1070" s="20">
        <f t="shared" si="423"/>
        <v>93837000</v>
      </c>
      <c r="K1070" s="20">
        <f t="shared" si="423"/>
        <v>0</v>
      </c>
      <c r="L1070" s="22" t="str">
        <f t="shared" si="417"/>
        <v>-</v>
      </c>
      <c r="M1070" s="20">
        <f t="shared" si="423"/>
        <v>141406646</v>
      </c>
      <c r="N1070" s="20">
        <f t="shared" si="423"/>
        <v>0</v>
      </c>
      <c r="O1070" s="22" t="str">
        <f t="shared" si="409"/>
        <v>-</v>
      </c>
      <c r="P1070" s="20">
        <f t="shared" si="423"/>
        <v>213412000</v>
      </c>
      <c r="Q1070" s="20">
        <f t="shared" si="423"/>
        <v>0</v>
      </c>
      <c r="R1070" s="22" t="str">
        <f t="shared" si="410"/>
        <v>-</v>
      </c>
      <c r="S1070" s="20">
        <f t="shared" si="423"/>
        <v>134339736</v>
      </c>
      <c r="T1070" s="20">
        <f t="shared" si="423"/>
        <v>0</v>
      </c>
      <c r="U1070" s="23" t="str">
        <f t="shared" si="411"/>
        <v>-</v>
      </c>
      <c r="V1070" s="79">
        <v>188313396</v>
      </c>
      <c r="W1070" s="80">
        <v>40.176988288855938</v>
      </c>
      <c r="X1070" s="79">
        <v>126000000</v>
      </c>
      <c r="Y1070" s="80">
        <v>-33.090261937605334</v>
      </c>
      <c r="Z1070" s="79">
        <v>208598444</v>
      </c>
      <c r="AA1070" s="24">
        <f t="shared" si="412"/>
        <v>65.554320634920629</v>
      </c>
      <c r="AB1070" s="63">
        <f t="shared" si="423"/>
        <v>228076115.11005598</v>
      </c>
      <c r="AC1070" s="23">
        <f t="shared" si="413"/>
        <v>9.3373999999999882</v>
      </c>
    </row>
    <row r="1071" spans="1:29">
      <c r="A1071" s="25"/>
      <c r="B1071" s="25"/>
      <c r="C1071" s="25"/>
      <c r="D1071" s="25"/>
      <c r="E1071" s="25"/>
      <c r="F1071" s="28" t="s">
        <v>1066</v>
      </c>
      <c r="G1071" s="29">
        <v>135</v>
      </c>
      <c r="H1071" s="31"/>
      <c r="I1071" s="31"/>
      <c r="J1071" s="31"/>
      <c r="K1071" s="31"/>
      <c r="L1071" s="22" t="str">
        <f t="shared" si="417"/>
        <v>-</v>
      </c>
      <c r="M1071" s="31"/>
      <c r="N1071" s="31"/>
      <c r="O1071" s="22" t="str">
        <f t="shared" si="409"/>
        <v>-</v>
      </c>
      <c r="P1071" s="30">
        <v>152000000</v>
      </c>
      <c r="Q1071" s="31">
        <v>0</v>
      </c>
      <c r="R1071" s="22" t="str">
        <f t="shared" si="410"/>
        <v>-</v>
      </c>
      <c r="S1071" s="31"/>
      <c r="T1071" s="31"/>
      <c r="U1071" s="23" t="str">
        <f t="shared" si="411"/>
        <v>-</v>
      </c>
      <c r="V1071" s="30"/>
      <c r="W1071" s="24" t="s">
        <v>1226</v>
      </c>
      <c r="X1071" s="30">
        <v>0</v>
      </c>
      <c r="Y1071" s="24" t="s">
        <v>1226</v>
      </c>
      <c r="Z1071" s="30">
        <v>0</v>
      </c>
      <c r="AA1071" s="24" t="str">
        <f t="shared" si="412"/>
        <v>-</v>
      </c>
      <c r="AB1071" s="64">
        <f>Z1071*$AB$3*$AB$4</f>
        <v>0</v>
      </c>
      <c r="AC1071" s="23" t="str">
        <f t="shared" si="413"/>
        <v>-</v>
      </c>
    </row>
    <row r="1072" spans="1:29">
      <c r="A1072" s="25"/>
      <c r="B1072" s="25"/>
      <c r="C1072" s="25"/>
      <c r="D1072" s="25"/>
      <c r="E1072" s="25"/>
      <c r="F1072" s="28" t="s">
        <v>1067</v>
      </c>
      <c r="G1072" s="29">
        <v>135</v>
      </c>
      <c r="H1072" s="31"/>
      <c r="I1072" s="31"/>
      <c r="J1072" s="30">
        <v>93837000</v>
      </c>
      <c r="K1072" s="31">
        <v>0</v>
      </c>
      <c r="L1072" s="22" t="str">
        <f t="shared" si="417"/>
        <v>-</v>
      </c>
      <c r="M1072" s="30">
        <v>141406646</v>
      </c>
      <c r="N1072" s="31">
        <v>0</v>
      </c>
      <c r="O1072" s="22" t="str">
        <f t="shared" si="409"/>
        <v>-</v>
      </c>
      <c r="P1072" s="30">
        <v>61412000</v>
      </c>
      <c r="Q1072" s="31">
        <v>0</v>
      </c>
      <c r="R1072" s="22" t="str">
        <f t="shared" si="410"/>
        <v>-</v>
      </c>
      <c r="S1072" s="30">
        <v>134339736</v>
      </c>
      <c r="T1072" s="31">
        <v>0</v>
      </c>
      <c r="U1072" s="23" t="str">
        <f t="shared" si="411"/>
        <v>-</v>
      </c>
      <c r="V1072" s="94">
        <v>188313396</v>
      </c>
      <c r="W1072" s="61">
        <v>40.176988288855938</v>
      </c>
      <c r="X1072" s="60">
        <v>126000000</v>
      </c>
      <c r="Y1072" s="61">
        <v>-33.090261937605334</v>
      </c>
      <c r="Z1072" s="60">
        <v>208598444</v>
      </c>
      <c r="AA1072" s="24">
        <f t="shared" si="412"/>
        <v>65.554320634920629</v>
      </c>
      <c r="AB1072" s="64">
        <f>Z1072*$AB$3*$AB$4</f>
        <v>228076115.11005598</v>
      </c>
      <c r="AC1072" s="23">
        <f t="shared" si="413"/>
        <v>9.3373999999999882</v>
      </c>
    </row>
    <row r="1073" spans="1:29">
      <c r="A1073" s="25"/>
      <c r="B1073" s="25"/>
      <c r="C1073" s="25"/>
      <c r="D1073" s="25"/>
      <c r="E1073" s="26" t="s">
        <v>170</v>
      </c>
      <c r="F1073" s="28"/>
      <c r="G1073" s="32" t="s">
        <v>355</v>
      </c>
      <c r="H1073" s="20">
        <f t="shared" ref="H1073:AB1073" si="424">H1074</f>
        <v>0</v>
      </c>
      <c r="I1073" s="20">
        <f t="shared" si="424"/>
        <v>0</v>
      </c>
      <c r="J1073" s="20">
        <f t="shared" si="424"/>
        <v>1438000</v>
      </c>
      <c r="K1073" s="20">
        <f t="shared" si="424"/>
        <v>0</v>
      </c>
      <c r="L1073" s="22" t="str">
        <f t="shared" si="417"/>
        <v>-</v>
      </c>
      <c r="M1073" s="20">
        <f t="shared" si="424"/>
        <v>0</v>
      </c>
      <c r="N1073" s="20">
        <f t="shared" si="424"/>
        <v>0</v>
      </c>
      <c r="O1073" s="22" t="str">
        <f t="shared" si="409"/>
        <v>-</v>
      </c>
      <c r="P1073" s="20">
        <f t="shared" si="424"/>
        <v>0</v>
      </c>
      <c r="Q1073" s="20">
        <f t="shared" si="424"/>
        <v>0</v>
      </c>
      <c r="R1073" s="22" t="str">
        <f t="shared" si="410"/>
        <v>-</v>
      </c>
      <c r="S1073" s="20">
        <f t="shared" si="424"/>
        <v>0</v>
      </c>
      <c r="T1073" s="20">
        <f t="shared" si="424"/>
        <v>0</v>
      </c>
      <c r="U1073" s="23" t="str">
        <f t="shared" si="411"/>
        <v>-</v>
      </c>
      <c r="V1073" s="79">
        <v>0</v>
      </c>
      <c r="W1073" s="80" t="s">
        <v>1226</v>
      </c>
      <c r="X1073" s="79">
        <v>0</v>
      </c>
      <c r="Y1073" s="80" t="s">
        <v>1226</v>
      </c>
      <c r="Z1073" s="79">
        <v>0</v>
      </c>
      <c r="AA1073" s="24" t="str">
        <f t="shared" si="412"/>
        <v>-</v>
      </c>
      <c r="AB1073" s="63">
        <f t="shared" si="424"/>
        <v>0</v>
      </c>
      <c r="AC1073" s="23" t="str">
        <f t="shared" si="413"/>
        <v>-</v>
      </c>
    </row>
    <row r="1074" spans="1:29">
      <c r="A1074" s="25"/>
      <c r="B1074" s="25"/>
      <c r="C1074" s="25"/>
      <c r="D1074" s="25"/>
      <c r="E1074" s="25"/>
      <c r="F1074" s="28" t="s">
        <v>1068</v>
      </c>
      <c r="G1074" s="29">
        <v>136</v>
      </c>
      <c r="H1074" s="31"/>
      <c r="I1074" s="31"/>
      <c r="J1074" s="30">
        <v>1438000</v>
      </c>
      <c r="K1074" s="31">
        <v>0</v>
      </c>
      <c r="L1074" s="22" t="str">
        <f t="shared" si="417"/>
        <v>-</v>
      </c>
      <c r="M1074" s="31">
        <v>0</v>
      </c>
      <c r="N1074" s="31"/>
      <c r="O1074" s="22" t="str">
        <f t="shared" si="409"/>
        <v>-</v>
      </c>
      <c r="P1074" s="31"/>
      <c r="Q1074" s="31"/>
      <c r="R1074" s="22" t="str">
        <f t="shared" si="410"/>
        <v>-</v>
      </c>
      <c r="S1074" s="31"/>
      <c r="T1074" s="31"/>
      <c r="U1074" s="23" t="str">
        <f t="shared" si="411"/>
        <v>-</v>
      </c>
      <c r="V1074" s="30">
        <v>0</v>
      </c>
      <c r="W1074" s="24" t="s">
        <v>1226</v>
      </c>
      <c r="X1074" s="30">
        <v>0</v>
      </c>
      <c r="Y1074" s="24" t="s">
        <v>1226</v>
      </c>
      <c r="Z1074" s="30">
        <v>0</v>
      </c>
      <c r="AA1074" s="24" t="str">
        <f t="shared" si="412"/>
        <v>-</v>
      </c>
      <c r="AB1074" s="64">
        <f>Z1074*$AB$3*$AB$4</f>
        <v>0</v>
      </c>
      <c r="AC1074" s="23" t="str">
        <f t="shared" si="413"/>
        <v>-</v>
      </c>
    </row>
    <row r="1075" spans="1:29">
      <c r="A1075" s="25"/>
      <c r="B1075" s="25"/>
      <c r="C1075" s="25"/>
      <c r="D1075" s="25"/>
      <c r="E1075" s="26" t="s">
        <v>167</v>
      </c>
      <c r="F1075" s="28"/>
      <c r="G1075" s="32" t="s">
        <v>355</v>
      </c>
      <c r="H1075" s="20">
        <f t="shared" ref="H1075:AB1075" si="425">H1076+H1077</f>
        <v>8000000</v>
      </c>
      <c r="I1075" s="20">
        <f t="shared" si="425"/>
        <v>0</v>
      </c>
      <c r="J1075" s="20">
        <f t="shared" si="425"/>
        <v>10000000</v>
      </c>
      <c r="K1075" s="20">
        <f t="shared" si="425"/>
        <v>0</v>
      </c>
      <c r="L1075" s="22" t="str">
        <f t="shared" si="417"/>
        <v>-</v>
      </c>
      <c r="M1075" s="20">
        <f t="shared" si="425"/>
        <v>15866923</v>
      </c>
      <c r="N1075" s="20">
        <f t="shared" si="425"/>
        <v>0</v>
      </c>
      <c r="O1075" s="22" t="str">
        <f t="shared" si="409"/>
        <v>-</v>
      </c>
      <c r="P1075" s="20">
        <f t="shared" si="425"/>
        <v>7000000</v>
      </c>
      <c r="Q1075" s="20">
        <f t="shared" si="425"/>
        <v>0</v>
      </c>
      <c r="R1075" s="22" t="str">
        <f t="shared" si="410"/>
        <v>-</v>
      </c>
      <c r="S1075" s="20">
        <f t="shared" si="425"/>
        <v>7281513</v>
      </c>
      <c r="T1075" s="20">
        <f t="shared" si="425"/>
        <v>0</v>
      </c>
      <c r="U1075" s="23" t="str">
        <f t="shared" si="411"/>
        <v>-</v>
      </c>
      <c r="V1075" s="79">
        <v>11068230</v>
      </c>
      <c r="W1075" s="80">
        <v>52.004535321161967</v>
      </c>
      <c r="X1075" s="79">
        <v>0</v>
      </c>
      <c r="Y1075" s="80">
        <v>-100</v>
      </c>
      <c r="Z1075" s="79">
        <v>0</v>
      </c>
      <c r="AA1075" s="24" t="str">
        <f t="shared" si="412"/>
        <v>-</v>
      </c>
      <c r="AB1075" s="63">
        <f t="shared" si="425"/>
        <v>0</v>
      </c>
      <c r="AC1075" s="23" t="str">
        <f t="shared" si="413"/>
        <v>-</v>
      </c>
    </row>
    <row r="1076" spans="1:29">
      <c r="A1076" s="25"/>
      <c r="B1076" s="25"/>
      <c r="C1076" s="25"/>
      <c r="D1076" s="25"/>
      <c r="E1076" s="25"/>
      <c r="F1076" s="28" t="s">
        <v>1069</v>
      </c>
      <c r="G1076" s="29">
        <v>135</v>
      </c>
      <c r="H1076" s="30">
        <v>8000000</v>
      </c>
      <c r="I1076" s="31">
        <v>0</v>
      </c>
      <c r="J1076" s="31"/>
      <c r="K1076" s="31"/>
      <c r="L1076" s="22" t="str">
        <f t="shared" si="417"/>
        <v>-</v>
      </c>
      <c r="M1076" s="31"/>
      <c r="N1076" s="31"/>
      <c r="O1076" s="22" t="str">
        <f t="shared" si="409"/>
        <v>-</v>
      </c>
      <c r="P1076" s="30">
        <v>7000000</v>
      </c>
      <c r="Q1076" s="31">
        <v>0</v>
      </c>
      <c r="R1076" s="22" t="str">
        <f t="shared" si="410"/>
        <v>-</v>
      </c>
      <c r="S1076" s="30">
        <v>7281513</v>
      </c>
      <c r="T1076" s="31">
        <v>0</v>
      </c>
      <c r="U1076" s="23" t="str">
        <f t="shared" si="411"/>
        <v>-</v>
      </c>
      <c r="V1076" s="94">
        <v>11068230</v>
      </c>
      <c r="W1076" s="24"/>
      <c r="X1076" s="30"/>
      <c r="Y1076" s="24"/>
      <c r="Z1076" s="30"/>
      <c r="AA1076" s="24" t="str">
        <f t="shared" si="412"/>
        <v>-</v>
      </c>
      <c r="AB1076" s="64">
        <f>Z1076*$AB$3*$AB$4</f>
        <v>0</v>
      </c>
      <c r="AC1076" s="23" t="str">
        <f t="shared" si="413"/>
        <v>-</v>
      </c>
    </row>
    <row r="1077" spans="1:29">
      <c r="A1077" s="25"/>
      <c r="B1077" s="25"/>
      <c r="C1077" s="25"/>
      <c r="D1077" s="25"/>
      <c r="E1077" s="25"/>
      <c r="F1077" s="28" t="s">
        <v>1070</v>
      </c>
      <c r="G1077" s="29">
        <v>135</v>
      </c>
      <c r="H1077" s="31"/>
      <c r="I1077" s="31"/>
      <c r="J1077" s="30">
        <v>10000000</v>
      </c>
      <c r="K1077" s="31">
        <v>0</v>
      </c>
      <c r="L1077" s="22" t="str">
        <f t="shared" si="417"/>
        <v>-</v>
      </c>
      <c r="M1077" s="30">
        <v>15866923</v>
      </c>
      <c r="N1077" s="31">
        <v>0</v>
      </c>
      <c r="O1077" s="22" t="str">
        <f t="shared" si="409"/>
        <v>-</v>
      </c>
      <c r="P1077" s="31"/>
      <c r="Q1077" s="31"/>
      <c r="R1077" s="22" t="str">
        <f t="shared" si="410"/>
        <v>-</v>
      </c>
      <c r="S1077" s="31"/>
      <c r="T1077" s="31"/>
      <c r="U1077" s="23" t="str">
        <f t="shared" si="411"/>
        <v>-</v>
      </c>
      <c r="V1077" s="30"/>
      <c r="W1077" s="24"/>
      <c r="X1077" s="30"/>
      <c r="Y1077" s="24"/>
      <c r="Z1077" s="30"/>
      <c r="AA1077" s="24" t="str">
        <f t="shared" si="412"/>
        <v>-</v>
      </c>
      <c r="AB1077" s="64">
        <f>Z1077*$AB$3*$AB$4</f>
        <v>0</v>
      </c>
      <c r="AC1077" s="23" t="str">
        <f t="shared" si="413"/>
        <v>-</v>
      </c>
    </row>
    <row r="1078" spans="1:29">
      <c r="A1078" s="25"/>
      <c r="B1078" s="25"/>
      <c r="C1078" s="25"/>
      <c r="D1078" s="25"/>
      <c r="E1078" s="26" t="s">
        <v>406</v>
      </c>
      <c r="F1078" s="28"/>
      <c r="G1078" s="32" t="s">
        <v>355</v>
      </c>
      <c r="H1078" s="20">
        <f t="shared" ref="H1078:AB1078" si="426">H1079</f>
        <v>0</v>
      </c>
      <c r="I1078" s="20">
        <f t="shared" si="426"/>
        <v>0</v>
      </c>
      <c r="J1078" s="20">
        <f t="shared" si="426"/>
        <v>0</v>
      </c>
      <c r="K1078" s="20">
        <f t="shared" si="426"/>
        <v>0</v>
      </c>
      <c r="L1078" s="22" t="str">
        <f t="shared" si="417"/>
        <v>-</v>
      </c>
      <c r="M1078" s="20">
        <f t="shared" si="426"/>
        <v>11412000</v>
      </c>
      <c r="N1078" s="20">
        <f t="shared" si="426"/>
        <v>0</v>
      </c>
      <c r="O1078" s="22" t="str">
        <f t="shared" si="409"/>
        <v>-</v>
      </c>
      <c r="P1078" s="20">
        <f t="shared" si="426"/>
        <v>0</v>
      </c>
      <c r="Q1078" s="20">
        <f t="shared" si="426"/>
        <v>0</v>
      </c>
      <c r="R1078" s="22" t="str">
        <f t="shared" si="410"/>
        <v>-</v>
      </c>
      <c r="S1078" s="20">
        <f t="shared" si="426"/>
        <v>0</v>
      </c>
      <c r="T1078" s="20">
        <f t="shared" si="426"/>
        <v>0</v>
      </c>
      <c r="U1078" s="23" t="str">
        <f t="shared" si="411"/>
        <v>-</v>
      </c>
      <c r="V1078" s="79">
        <v>0</v>
      </c>
      <c r="W1078" s="80" t="s">
        <v>1226</v>
      </c>
      <c r="X1078" s="79">
        <v>0</v>
      </c>
      <c r="Y1078" s="80" t="s">
        <v>1226</v>
      </c>
      <c r="Z1078" s="79">
        <v>0</v>
      </c>
      <c r="AA1078" s="24" t="str">
        <f t="shared" si="412"/>
        <v>-</v>
      </c>
      <c r="AB1078" s="63">
        <f t="shared" si="426"/>
        <v>0</v>
      </c>
      <c r="AC1078" s="23" t="str">
        <f t="shared" si="413"/>
        <v>-</v>
      </c>
    </row>
    <row r="1079" spans="1:29">
      <c r="A1079" s="25"/>
      <c r="B1079" s="25"/>
      <c r="C1079" s="25"/>
      <c r="D1079" s="25"/>
      <c r="E1079" s="25"/>
      <c r="F1079" s="28" t="s">
        <v>1071</v>
      </c>
      <c r="G1079" s="29">
        <v>135</v>
      </c>
      <c r="H1079" s="31"/>
      <c r="I1079" s="31"/>
      <c r="J1079" s="31"/>
      <c r="K1079" s="31"/>
      <c r="L1079" s="22" t="str">
        <f t="shared" si="417"/>
        <v>-</v>
      </c>
      <c r="M1079" s="30">
        <v>11412000</v>
      </c>
      <c r="N1079" s="31">
        <v>0</v>
      </c>
      <c r="O1079" s="22" t="str">
        <f t="shared" si="409"/>
        <v>-</v>
      </c>
      <c r="P1079" s="31"/>
      <c r="Q1079" s="31"/>
      <c r="R1079" s="22" t="str">
        <f t="shared" si="410"/>
        <v>-</v>
      </c>
      <c r="S1079" s="31"/>
      <c r="T1079" s="31"/>
      <c r="U1079" s="23" t="str">
        <f t="shared" si="411"/>
        <v>-</v>
      </c>
      <c r="V1079" s="30">
        <v>0</v>
      </c>
      <c r="W1079" s="24" t="s">
        <v>1226</v>
      </c>
      <c r="X1079" s="30">
        <v>0</v>
      </c>
      <c r="Y1079" s="24" t="s">
        <v>1226</v>
      </c>
      <c r="Z1079" s="30">
        <v>0</v>
      </c>
      <c r="AA1079" s="24" t="str">
        <f t="shared" si="412"/>
        <v>-</v>
      </c>
      <c r="AB1079" s="64">
        <f>Z1079*$AB$3*$AB$4</f>
        <v>0</v>
      </c>
      <c r="AC1079" s="23" t="str">
        <f t="shared" si="413"/>
        <v>-</v>
      </c>
    </row>
    <row r="1080" spans="1:29">
      <c r="A1080" s="25"/>
      <c r="B1080" s="25"/>
      <c r="C1080" s="25"/>
      <c r="D1080" s="25"/>
      <c r="E1080" s="26" t="s">
        <v>1211</v>
      </c>
      <c r="F1080" s="28"/>
      <c r="G1080" s="32" t="s">
        <v>355</v>
      </c>
      <c r="H1080" s="20">
        <f t="shared" ref="H1080:AB1080" si="427">H1081+H1082</f>
        <v>0</v>
      </c>
      <c r="I1080" s="20">
        <f t="shared" si="427"/>
        <v>0</v>
      </c>
      <c r="J1080" s="20">
        <f t="shared" si="427"/>
        <v>0</v>
      </c>
      <c r="K1080" s="20">
        <f t="shared" si="427"/>
        <v>0</v>
      </c>
      <c r="L1080" s="22" t="str">
        <f t="shared" si="417"/>
        <v>-</v>
      </c>
      <c r="M1080" s="20">
        <f t="shared" si="427"/>
        <v>0</v>
      </c>
      <c r="N1080" s="20">
        <f t="shared" si="427"/>
        <v>111150920</v>
      </c>
      <c r="O1080" s="22" t="str">
        <f t="shared" si="409"/>
        <v>-</v>
      </c>
      <c r="P1080" s="20">
        <f t="shared" si="427"/>
        <v>30000000</v>
      </c>
      <c r="Q1080" s="20">
        <f t="shared" si="427"/>
        <v>83507607</v>
      </c>
      <c r="R1080" s="22">
        <f t="shared" si="410"/>
        <v>-24.870071250872243</v>
      </c>
      <c r="S1080" s="20">
        <f t="shared" si="427"/>
        <v>45000000</v>
      </c>
      <c r="T1080" s="20">
        <f t="shared" si="427"/>
        <v>0</v>
      </c>
      <c r="U1080" s="23">
        <f t="shared" si="411"/>
        <v>-46.112693661548697</v>
      </c>
      <c r="V1080" s="79">
        <v>420000000</v>
      </c>
      <c r="W1080" s="80">
        <v>833.33333333333337</v>
      </c>
      <c r="X1080" s="79">
        <v>0</v>
      </c>
      <c r="Y1080" s="80">
        <v>-100</v>
      </c>
      <c r="Z1080" s="79">
        <v>0</v>
      </c>
      <c r="AA1080" s="24" t="str">
        <f t="shared" si="412"/>
        <v>-</v>
      </c>
      <c r="AB1080" s="63">
        <f t="shared" si="427"/>
        <v>0</v>
      </c>
      <c r="AC1080" s="23" t="str">
        <f t="shared" si="413"/>
        <v>-</v>
      </c>
    </row>
    <row r="1081" spans="1:29">
      <c r="A1081" s="25"/>
      <c r="B1081" s="25"/>
      <c r="C1081" s="25"/>
      <c r="D1081" s="25"/>
      <c r="E1081" s="25"/>
      <c r="F1081" s="28" t="s">
        <v>455</v>
      </c>
      <c r="G1081" s="29">
        <v>135</v>
      </c>
      <c r="H1081" s="31"/>
      <c r="I1081" s="31"/>
      <c r="J1081" s="31"/>
      <c r="K1081" s="31"/>
      <c r="L1081" s="22" t="str">
        <f t="shared" si="417"/>
        <v>-</v>
      </c>
      <c r="M1081" s="31"/>
      <c r="N1081" s="31"/>
      <c r="O1081" s="22" t="str">
        <f t="shared" si="409"/>
        <v>-</v>
      </c>
      <c r="P1081" s="31"/>
      <c r="Q1081" s="31"/>
      <c r="R1081" s="22" t="str">
        <f t="shared" si="410"/>
        <v>-</v>
      </c>
      <c r="S1081" s="30">
        <v>45000000</v>
      </c>
      <c r="T1081" s="31">
        <v>0</v>
      </c>
      <c r="U1081" s="23" t="str">
        <f t="shared" si="411"/>
        <v>-</v>
      </c>
      <c r="V1081" s="105">
        <v>322000000</v>
      </c>
      <c r="W1081" s="24"/>
      <c r="X1081" s="30"/>
      <c r="Y1081" s="24"/>
      <c r="Z1081" s="30"/>
      <c r="AA1081" s="24" t="str">
        <f t="shared" si="412"/>
        <v>-</v>
      </c>
      <c r="AB1081" s="64">
        <f>Z1081*$AB$3*$AB$4</f>
        <v>0</v>
      </c>
      <c r="AC1081" s="23" t="str">
        <f t="shared" si="413"/>
        <v>-</v>
      </c>
    </row>
    <row r="1082" spans="1:29">
      <c r="A1082" s="25"/>
      <c r="B1082" s="25"/>
      <c r="C1082" s="25"/>
      <c r="D1082" s="25"/>
      <c r="E1082" s="25"/>
      <c r="F1082" s="28" t="s">
        <v>1072</v>
      </c>
      <c r="G1082" s="29">
        <v>135</v>
      </c>
      <c r="H1082" s="31"/>
      <c r="I1082" s="31"/>
      <c r="J1082" s="31"/>
      <c r="K1082" s="31"/>
      <c r="L1082" s="22" t="str">
        <f t="shared" si="417"/>
        <v>-</v>
      </c>
      <c r="M1082" s="31">
        <v>0</v>
      </c>
      <c r="N1082" s="30">
        <v>111150920</v>
      </c>
      <c r="O1082" s="22" t="str">
        <f t="shared" si="409"/>
        <v>-</v>
      </c>
      <c r="P1082" s="30">
        <v>30000000</v>
      </c>
      <c r="Q1082" s="30">
        <v>83507607</v>
      </c>
      <c r="R1082" s="22">
        <f t="shared" si="410"/>
        <v>-24.870071250872243</v>
      </c>
      <c r="S1082" s="31"/>
      <c r="T1082" s="31"/>
      <c r="U1082" s="23">
        <f t="shared" si="411"/>
        <v>-100</v>
      </c>
      <c r="V1082" s="105">
        <v>98000000</v>
      </c>
      <c r="W1082" s="24"/>
      <c r="X1082" s="30"/>
      <c r="Y1082" s="24"/>
      <c r="Z1082" s="30"/>
      <c r="AA1082" s="24" t="str">
        <f t="shared" si="412"/>
        <v>-</v>
      </c>
      <c r="AB1082" s="64">
        <f>Z1082*$AB$3*$AB$4</f>
        <v>0</v>
      </c>
      <c r="AC1082" s="23" t="str">
        <f t="shared" si="413"/>
        <v>-</v>
      </c>
    </row>
    <row r="1083" spans="1:29">
      <c r="A1083" s="25"/>
      <c r="B1083" s="25"/>
      <c r="C1083" s="25"/>
      <c r="D1083" s="25"/>
      <c r="E1083" s="26" t="s">
        <v>168</v>
      </c>
      <c r="F1083" s="28"/>
      <c r="G1083" s="32" t="s">
        <v>355</v>
      </c>
      <c r="H1083" s="20">
        <f t="shared" ref="H1083:AB1083" si="428">H1084+H1085</f>
        <v>0</v>
      </c>
      <c r="I1083" s="20">
        <f t="shared" si="428"/>
        <v>0</v>
      </c>
      <c r="J1083" s="20">
        <f t="shared" si="428"/>
        <v>187750535</v>
      </c>
      <c r="K1083" s="20">
        <f t="shared" si="428"/>
        <v>0</v>
      </c>
      <c r="L1083" s="22" t="str">
        <f t="shared" si="417"/>
        <v>-</v>
      </c>
      <c r="M1083" s="20">
        <f t="shared" si="428"/>
        <v>76519658</v>
      </c>
      <c r="N1083" s="20">
        <f t="shared" si="428"/>
        <v>0</v>
      </c>
      <c r="O1083" s="22" t="str">
        <f t="shared" si="409"/>
        <v>-</v>
      </c>
      <c r="P1083" s="20">
        <f t="shared" si="428"/>
        <v>1400000</v>
      </c>
      <c r="Q1083" s="20">
        <f t="shared" si="428"/>
        <v>0</v>
      </c>
      <c r="R1083" s="22" t="str">
        <f t="shared" si="410"/>
        <v>-</v>
      </c>
      <c r="S1083" s="20">
        <f t="shared" si="428"/>
        <v>83000000</v>
      </c>
      <c r="T1083" s="20">
        <f t="shared" si="428"/>
        <v>0</v>
      </c>
      <c r="U1083" s="23" t="str">
        <f t="shared" si="411"/>
        <v>-</v>
      </c>
      <c r="V1083" s="79">
        <v>25949000</v>
      </c>
      <c r="W1083" s="80">
        <v>-68.736144578313258</v>
      </c>
      <c r="X1083" s="79">
        <v>28480343.633279998</v>
      </c>
      <c r="Y1083" s="80">
        <v>9.7550719999999842</v>
      </c>
      <c r="Z1083" s="79">
        <v>31196284.73881967</v>
      </c>
      <c r="AA1083" s="24">
        <f t="shared" si="412"/>
        <v>9.5361950000000206</v>
      </c>
      <c r="AB1083" s="63">
        <f t="shared" si="428"/>
        <v>34109206.630022213</v>
      </c>
      <c r="AC1083" s="23">
        <f t="shared" si="413"/>
        <v>9.3373999999999882</v>
      </c>
    </row>
    <row r="1084" spans="1:29">
      <c r="A1084" s="25"/>
      <c r="B1084" s="25"/>
      <c r="C1084" s="25"/>
      <c r="D1084" s="25"/>
      <c r="E1084" s="25"/>
      <c r="F1084" s="28" t="s">
        <v>1073</v>
      </c>
      <c r="G1084" s="29">
        <v>135</v>
      </c>
      <c r="H1084" s="31"/>
      <c r="I1084" s="31"/>
      <c r="J1084" s="30">
        <v>187750535</v>
      </c>
      <c r="K1084" s="31">
        <v>0</v>
      </c>
      <c r="L1084" s="22" t="str">
        <f t="shared" si="417"/>
        <v>-</v>
      </c>
      <c r="M1084" s="30">
        <v>76519658</v>
      </c>
      <c r="N1084" s="31">
        <v>0</v>
      </c>
      <c r="O1084" s="22" t="str">
        <f t="shared" si="409"/>
        <v>-</v>
      </c>
      <c r="P1084" s="31"/>
      <c r="Q1084" s="31"/>
      <c r="R1084" s="22" t="str">
        <f t="shared" si="410"/>
        <v>-</v>
      </c>
      <c r="S1084" s="30">
        <v>83000000</v>
      </c>
      <c r="T1084" s="31">
        <v>0</v>
      </c>
      <c r="U1084" s="23" t="str">
        <f t="shared" si="411"/>
        <v>-</v>
      </c>
      <c r="V1084" s="30"/>
      <c r="W1084" s="24"/>
      <c r="X1084" s="30"/>
      <c r="Y1084" s="24"/>
      <c r="Z1084" s="30"/>
      <c r="AA1084" s="24" t="str">
        <f t="shared" si="412"/>
        <v>-</v>
      </c>
      <c r="AB1084" s="64">
        <f>Z1084*$AB$3*$AB$4</f>
        <v>0</v>
      </c>
      <c r="AC1084" s="23" t="str">
        <f t="shared" si="413"/>
        <v>-</v>
      </c>
    </row>
    <row r="1085" spans="1:29">
      <c r="A1085" s="25"/>
      <c r="B1085" s="25"/>
      <c r="C1085" s="25"/>
      <c r="D1085" s="25"/>
      <c r="E1085" s="25"/>
      <c r="F1085" s="28" t="s">
        <v>1073</v>
      </c>
      <c r="G1085" s="29">
        <v>135</v>
      </c>
      <c r="H1085" s="31"/>
      <c r="I1085" s="31"/>
      <c r="J1085" s="31"/>
      <c r="K1085" s="31"/>
      <c r="L1085" s="22" t="str">
        <f t="shared" si="417"/>
        <v>-</v>
      </c>
      <c r="M1085" s="31"/>
      <c r="N1085" s="31"/>
      <c r="O1085" s="22" t="str">
        <f t="shared" si="409"/>
        <v>-</v>
      </c>
      <c r="P1085" s="30">
        <v>1400000</v>
      </c>
      <c r="Q1085" s="31">
        <v>0</v>
      </c>
      <c r="R1085" s="22" t="str">
        <f t="shared" si="410"/>
        <v>-</v>
      </c>
      <c r="S1085" s="31"/>
      <c r="T1085" s="31"/>
      <c r="U1085" s="23" t="str">
        <f t="shared" si="411"/>
        <v>-</v>
      </c>
      <c r="V1085" s="30">
        <v>25949000</v>
      </c>
      <c r="W1085" s="24" t="s">
        <v>1226</v>
      </c>
      <c r="X1085" s="30">
        <v>28480343.633279998</v>
      </c>
      <c r="Y1085" s="24">
        <v>9.7550719999999842</v>
      </c>
      <c r="Z1085" s="30">
        <v>31196284.73881967</v>
      </c>
      <c r="AA1085" s="24">
        <f t="shared" si="412"/>
        <v>9.5361950000000206</v>
      </c>
      <c r="AB1085" s="64">
        <f>Z1085*$AB$3*$AB$4</f>
        <v>34109206.630022213</v>
      </c>
      <c r="AC1085" s="23">
        <f t="shared" si="413"/>
        <v>9.3373999999999882</v>
      </c>
    </row>
    <row r="1086" spans="1:29">
      <c r="A1086" s="25"/>
      <c r="B1086" s="25"/>
      <c r="C1086" s="25"/>
      <c r="D1086" s="26" t="s">
        <v>407</v>
      </c>
      <c r="E1086" s="26"/>
      <c r="F1086" s="28"/>
      <c r="G1086" s="32" t="s">
        <v>355</v>
      </c>
      <c r="H1086" s="20">
        <f t="shared" ref="H1086:AB1086" si="429">H1087+H1089</f>
        <v>0</v>
      </c>
      <c r="I1086" s="20">
        <f t="shared" si="429"/>
        <v>0</v>
      </c>
      <c r="J1086" s="20">
        <f t="shared" si="429"/>
        <v>0</v>
      </c>
      <c r="K1086" s="20">
        <f t="shared" si="429"/>
        <v>0</v>
      </c>
      <c r="L1086" s="22" t="str">
        <f t="shared" si="417"/>
        <v>-</v>
      </c>
      <c r="M1086" s="20">
        <f t="shared" si="429"/>
        <v>32874281</v>
      </c>
      <c r="N1086" s="20">
        <f t="shared" si="429"/>
        <v>0</v>
      </c>
      <c r="O1086" s="22" t="str">
        <f t="shared" si="409"/>
        <v>-</v>
      </c>
      <c r="P1086" s="20">
        <f t="shared" si="429"/>
        <v>3136858</v>
      </c>
      <c r="Q1086" s="20">
        <f t="shared" si="429"/>
        <v>0</v>
      </c>
      <c r="R1086" s="22" t="str">
        <f t="shared" si="410"/>
        <v>-</v>
      </c>
      <c r="S1086" s="20">
        <f t="shared" si="429"/>
        <v>0</v>
      </c>
      <c r="T1086" s="20">
        <f t="shared" si="429"/>
        <v>0</v>
      </c>
      <c r="U1086" s="23" t="str">
        <f t="shared" si="411"/>
        <v>-</v>
      </c>
      <c r="V1086" s="79">
        <v>0</v>
      </c>
      <c r="W1086" s="80" t="s">
        <v>1226</v>
      </c>
      <c r="X1086" s="79">
        <v>0</v>
      </c>
      <c r="Y1086" s="80" t="s">
        <v>1226</v>
      </c>
      <c r="Z1086" s="79">
        <v>0</v>
      </c>
      <c r="AA1086" s="24" t="str">
        <f t="shared" si="412"/>
        <v>-</v>
      </c>
      <c r="AB1086" s="66">
        <f t="shared" si="429"/>
        <v>0</v>
      </c>
      <c r="AC1086" s="23" t="str">
        <f t="shared" si="413"/>
        <v>-</v>
      </c>
    </row>
    <row r="1087" spans="1:29">
      <c r="A1087" s="25"/>
      <c r="B1087" s="25"/>
      <c r="C1087" s="25"/>
      <c r="D1087" s="25"/>
      <c r="E1087" s="26" t="s">
        <v>1074</v>
      </c>
      <c r="F1087" s="28"/>
      <c r="G1087" s="32" t="s">
        <v>355</v>
      </c>
      <c r="H1087" s="20">
        <f t="shared" ref="H1087:AB1087" si="430">H1088</f>
        <v>0</v>
      </c>
      <c r="I1087" s="20">
        <f t="shared" si="430"/>
        <v>0</v>
      </c>
      <c r="J1087" s="20">
        <f t="shared" si="430"/>
        <v>0</v>
      </c>
      <c r="K1087" s="20">
        <f t="shared" si="430"/>
        <v>0</v>
      </c>
      <c r="L1087" s="22" t="str">
        <f t="shared" si="417"/>
        <v>-</v>
      </c>
      <c r="M1087" s="20">
        <f t="shared" si="430"/>
        <v>0</v>
      </c>
      <c r="N1087" s="20">
        <f t="shared" si="430"/>
        <v>0</v>
      </c>
      <c r="O1087" s="22" t="str">
        <f t="shared" si="409"/>
        <v>-</v>
      </c>
      <c r="P1087" s="20">
        <f t="shared" si="430"/>
        <v>2803858</v>
      </c>
      <c r="Q1087" s="20">
        <f t="shared" si="430"/>
        <v>0</v>
      </c>
      <c r="R1087" s="22" t="str">
        <f t="shared" si="410"/>
        <v>-</v>
      </c>
      <c r="S1087" s="20">
        <f t="shared" si="430"/>
        <v>0</v>
      </c>
      <c r="T1087" s="20">
        <f t="shared" si="430"/>
        <v>0</v>
      </c>
      <c r="U1087" s="23" t="str">
        <f t="shared" si="411"/>
        <v>-</v>
      </c>
      <c r="V1087" s="79">
        <v>0</v>
      </c>
      <c r="W1087" s="80" t="s">
        <v>1226</v>
      </c>
      <c r="X1087" s="79">
        <v>0</v>
      </c>
      <c r="Y1087" s="80" t="s">
        <v>1226</v>
      </c>
      <c r="Z1087" s="79">
        <v>0</v>
      </c>
      <c r="AA1087" s="24" t="str">
        <f t="shared" si="412"/>
        <v>-</v>
      </c>
      <c r="AB1087" s="63">
        <f t="shared" si="430"/>
        <v>0</v>
      </c>
      <c r="AC1087" s="23" t="str">
        <f t="shared" si="413"/>
        <v>-</v>
      </c>
    </row>
    <row r="1088" spans="1:29">
      <c r="A1088" s="25"/>
      <c r="B1088" s="25"/>
      <c r="C1088" s="25"/>
      <c r="D1088" s="25"/>
      <c r="E1088" s="25"/>
      <c r="F1088" s="28" t="s">
        <v>1075</v>
      </c>
      <c r="G1088" s="29">
        <v>117</v>
      </c>
      <c r="H1088" s="31"/>
      <c r="I1088" s="31"/>
      <c r="J1088" s="31"/>
      <c r="K1088" s="31"/>
      <c r="L1088" s="22" t="str">
        <f t="shared" si="417"/>
        <v>-</v>
      </c>
      <c r="M1088" s="31"/>
      <c r="N1088" s="31"/>
      <c r="O1088" s="22" t="str">
        <f t="shared" si="409"/>
        <v>-</v>
      </c>
      <c r="P1088" s="30">
        <v>2803858</v>
      </c>
      <c r="Q1088" s="31">
        <v>0</v>
      </c>
      <c r="R1088" s="22" t="str">
        <f t="shared" si="410"/>
        <v>-</v>
      </c>
      <c r="S1088" s="31"/>
      <c r="T1088" s="31"/>
      <c r="U1088" s="23" t="str">
        <f t="shared" si="411"/>
        <v>-</v>
      </c>
      <c r="V1088" s="30">
        <v>0</v>
      </c>
      <c r="W1088" s="24" t="s">
        <v>1226</v>
      </c>
      <c r="X1088" s="30">
        <v>0</v>
      </c>
      <c r="Y1088" s="24" t="s">
        <v>1226</v>
      </c>
      <c r="Z1088" s="30">
        <v>0</v>
      </c>
      <c r="AA1088" s="24" t="str">
        <f t="shared" si="412"/>
        <v>-</v>
      </c>
      <c r="AB1088" s="64">
        <f>Z1088*$AB$3*$AB$4</f>
        <v>0</v>
      </c>
      <c r="AC1088" s="23" t="str">
        <f t="shared" si="413"/>
        <v>-</v>
      </c>
    </row>
    <row r="1089" spans="1:29">
      <c r="A1089" s="25"/>
      <c r="B1089" s="25"/>
      <c r="C1089" s="25"/>
      <c r="D1089" s="25"/>
      <c r="E1089" s="26" t="s">
        <v>408</v>
      </c>
      <c r="F1089" s="28"/>
      <c r="G1089" s="32" t="s">
        <v>355</v>
      </c>
      <c r="H1089" s="20">
        <f t="shared" ref="H1089:AB1089" si="431">H1090</f>
        <v>0</v>
      </c>
      <c r="I1089" s="20">
        <f t="shared" si="431"/>
        <v>0</v>
      </c>
      <c r="J1089" s="20">
        <f t="shared" si="431"/>
        <v>0</v>
      </c>
      <c r="K1089" s="20">
        <f t="shared" si="431"/>
        <v>0</v>
      </c>
      <c r="L1089" s="22" t="str">
        <f t="shared" si="417"/>
        <v>-</v>
      </c>
      <c r="M1089" s="20">
        <f t="shared" si="431"/>
        <v>32874281</v>
      </c>
      <c r="N1089" s="20">
        <f t="shared" si="431"/>
        <v>0</v>
      </c>
      <c r="O1089" s="22" t="str">
        <f t="shared" si="409"/>
        <v>-</v>
      </c>
      <c r="P1089" s="20">
        <f t="shared" si="431"/>
        <v>333000</v>
      </c>
      <c r="Q1089" s="20">
        <f t="shared" si="431"/>
        <v>0</v>
      </c>
      <c r="R1089" s="22" t="str">
        <f t="shared" si="410"/>
        <v>-</v>
      </c>
      <c r="S1089" s="20">
        <f t="shared" si="431"/>
        <v>0</v>
      </c>
      <c r="T1089" s="20">
        <f t="shared" si="431"/>
        <v>0</v>
      </c>
      <c r="U1089" s="23" t="str">
        <f t="shared" si="411"/>
        <v>-</v>
      </c>
      <c r="V1089" s="79">
        <v>0</v>
      </c>
      <c r="W1089" s="80" t="s">
        <v>1226</v>
      </c>
      <c r="X1089" s="79">
        <v>0</v>
      </c>
      <c r="Y1089" s="80" t="s">
        <v>1226</v>
      </c>
      <c r="Z1089" s="79">
        <v>0</v>
      </c>
      <c r="AA1089" s="24" t="str">
        <f t="shared" si="412"/>
        <v>-</v>
      </c>
      <c r="AB1089" s="63">
        <f t="shared" si="431"/>
        <v>0</v>
      </c>
      <c r="AC1089" s="23" t="str">
        <f t="shared" si="413"/>
        <v>-</v>
      </c>
    </row>
    <row r="1090" spans="1:29">
      <c r="A1090" s="25"/>
      <c r="B1090" s="25"/>
      <c r="C1090" s="25"/>
      <c r="D1090" s="25"/>
      <c r="E1090" s="25"/>
      <c r="F1090" s="28" t="s">
        <v>1076</v>
      </c>
      <c r="G1090" s="29">
        <v>135</v>
      </c>
      <c r="H1090" s="31"/>
      <c r="I1090" s="31"/>
      <c r="J1090" s="31"/>
      <c r="K1090" s="31"/>
      <c r="L1090" s="22" t="str">
        <f t="shared" si="417"/>
        <v>-</v>
      </c>
      <c r="M1090" s="30">
        <v>32874281</v>
      </c>
      <c r="N1090" s="31">
        <v>0</v>
      </c>
      <c r="O1090" s="22" t="str">
        <f t="shared" si="409"/>
        <v>-</v>
      </c>
      <c r="P1090" s="30">
        <v>333000</v>
      </c>
      <c r="Q1090" s="31">
        <v>0</v>
      </c>
      <c r="R1090" s="22" t="str">
        <f t="shared" si="410"/>
        <v>-</v>
      </c>
      <c r="S1090" s="31"/>
      <c r="T1090" s="31"/>
      <c r="U1090" s="23" t="str">
        <f t="shared" si="411"/>
        <v>-</v>
      </c>
      <c r="V1090" s="30">
        <v>0</v>
      </c>
      <c r="W1090" s="24" t="s">
        <v>1226</v>
      </c>
      <c r="X1090" s="30">
        <v>0</v>
      </c>
      <c r="Y1090" s="24" t="s">
        <v>1226</v>
      </c>
      <c r="Z1090" s="30">
        <v>0</v>
      </c>
      <c r="AA1090" s="24" t="str">
        <f t="shared" si="412"/>
        <v>-</v>
      </c>
      <c r="AB1090" s="64">
        <f>Z1090*$AB$3*$AB$4</f>
        <v>0</v>
      </c>
      <c r="AC1090" s="23" t="str">
        <f t="shared" si="413"/>
        <v>-</v>
      </c>
    </row>
    <row r="1091" spans="1:29">
      <c r="A1091" s="25"/>
      <c r="B1091" s="25"/>
      <c r="C1091" s="26" t="s">
        <v>52</v>
      </c>
      <c r="D1091" s="26"/>
      <c r="E1091" s="26"/>
      <c r="F1091" s="28"/>
      <c r="G1091" s="32" t="s">
        <v>355</v>
      </c>
      <c r="H1091" s="20">
        <f t="shared" ref="H1091:AB1091" si="432">H1092+H1104+H1127</f>
        <v>218007474</v>
      </c>
      <c r="I1091" s="20">
        <f t="shared" si="432"/>
        <v>43625910</v>
      </c>
      <c r="J1091" s="20">
        <f t="shared" si="432"/>
        <v>418905952</v>
      </c>
      <c r="K1091" s="20">
        <f t="shared" si="432"/>
        <v>108556310</v>
      </c>
      <c r="L1091" s="22">
        <f t="shared" si="417"/>
        <v>148.83448849548353</v>
      </c>
      <c r="M1091" s="20">
        <f t="shared" si="432"/>
        <v>499653980</v>
      </c>
      <c r="N1091" s="20">
        <f t="shared" si="432"/>
        <v>166512333</v>
      </c>
      <c r="O1091" s="22">
        <f t="shared" si="409"/>
        <v>53.387981776462368</v>
      </c>
      <c r="P1091" s="20">
        <f t="shared" si="432"/>
        <v>695221756</v>
      </c>
      <c r="Q1091" s="20">
        <f t="shared" si="432"/>
        <v>43314610</v>
      </c>
      <c r="R1091" s="22">
        <f t="shared" si="410"/>
        <v>-73.987146045212157</v>
      </c>
      <c r="S1091" s="20">
        <f t="shared" si="432"/>
        <v>326390326</v>
      </c>
      <c r="T1091" s="20">
        <f t="shared" si="432"/>
        <v>1468618</v>
      </c>
      <c r="U1091" s="23">
        <f t="shared" si="411"/>
        <v>653.53402928018977</v>
      </c>
      <c r="V1091" s="79">
        <v>116583694</v>
      </c>
      <c r="W1091" s="79" t="e">
        <v>#VALUE!</v>
      </c>
      <c r="X1091" s="79">
        <v>259871249.81824002</v>
      </c>
      <c r="Y1091" s="79" t="e">
        <v>#VALUE!</v>
      </c>
      <c r="Z1091" s="79">
        <v>222070176.3099232</v>
      </c>
      <c r="AA1091" s="24">
        <f t="shared" si="412"/>
        <v>-14.546077542150499</v>
      </c>
      <c r="AB1091" s="63">
        <f t="shared" si="432"/>
        <v>242805756.95268595</v>
      </c>
      <c r="AC1091" s="23">
        <f t="shared" si="413"/>
        <v>9.3373999999999882</v>
      </c>
    </row>
    <row r="1092" spans="1:29">
      <c r="A1092" s="25"/>
      <c r="B1092" s="25"/>
      <c r="C1092" s="25"/>
      <c r="D1092" s="26" t="s">
        <v>409</v>
      </c>
      <c r="E1092" s="26"/>
      <c r="F1092" s="28"/>
      <c r="G1092" s="32" t="s">
        <v>355</v>
      </c>
      <c r="H1092" s="20">
        <f t="shared" ref="H1092:AB1092" si="433">H1093+H1095+H1097+H1099+H1102</f>
        <v>0</v>
      </c>
      <c r="I1092" s="20">
        <f t="shared" si="433"/>
        <v>0</v>
      </c>
      <c r="J1092" s="20">
        <f t="shared" si="433"/>
        <v>418905952</v>
      </c>
      <c r="K1092" s="20">
        <f t="shared" si="433"/>
        <v>108556310</v>
      </c>
      <c r="L1092" s="22" t="str">
        <f t="shared" si="417"/>
        <v>-</v>
      </c>
      <c r="M1092" s="20">
        <f t="shared" si="433"/>
        <v>0</v>
      </c>
      <c r="N1092" s="20">
        <f t="shared" si="433"/>
        <v>0</v>
      </c>
      <c r="O1092" s="22">
        <f t="shared" si="409"/>
        <v>-100</v>
      </c>
      <c r="P1092" s="20">
        <f t="shared" si="433"/>
        <v>0</v>
      </c>
      <c r="Q1092" s="20">
        <f t="shared" si="433"/>
        <v>0</v>
      </c>
      <c r="R1092" s="22" t="str">
        <f t="shared" si="410"/>
        <v>-</v>
      </c>
      <c r="S1092" s="20">
        <f t="shared" si="433"/>
        <v>0</v>
      </c>
      <c r="T1092" s="20">
        <f t="shared" si="433"/>
        <v>0</v>
      </c>
      <c r="U1092" s="23" t="str">
        <f t="shared" si="411"/>
        <v>-</v>
      </c>
      <c r="V1092" s="79">
        <v>0</v>
      </c>
      <c r="W1092" s="79" t="e">
        <v>#VALUE!</v>
      </c>
      <c r="X1092" s="79">
        <v>0</v>
      </c>
      <c r="Y1092" s="79" t="e">
        <v>#VALUE!</v>
      </c>
      <c r="Z1092" s="79">
        <v>0</v>
      </c>
      <c r="AA1092" s="24" t="str">
        <f t="shared" si="412"/>
        <v>-</v>
      </c>
      <c r="AB1092" s="63">
        <f t="shared" si="433"/>
        <v>0</v>
      </c>
      <c r="AC1092" s="23" t="str">
        <f t="shared" si="413"/>
        <v>-</v>
      </c>
    </row>
    <row r="1093" spans="1:29">
      <c r="A1093" s="25"/>
      <c r="B1093" s="25"/>
      <c r="C1093" s="25"/>
      <c r="D1093" s="25"/>
      <c r="E1093" s="26" t="s">
        <v>410</v>
      </c>
      <c r="F1093" s="28"/>
      <c r="G1093" s="32" t="s">
        <v>355</v>
      </c>
      <c r="H1093" s="20">
        <f t="shared" ref="H1093:AB1093" si="434">H1094</f>
        <v>0</v>
      </c>
      <c r="I1093" s="20">
        <f t="shared" si="434"/>
        <v>0</v>
      </c>
      <c r="J1093" s="20">
        <f t="shared" si="434"/>
        <v>111337251</v>
      </c>
      <c r="K1093" s="20">
        <f t="shared" si="434"/>
        <v>11385435</v>
      </c>
      <c r="L1093" s="22" t="str">
        <f t="shared" si="417"/>
        <v>-</v>
      </c>
      <c r="M1093" s="20">
        <f t="shared" si="434"/>
        <v>0</v>
      </c>
      <c r="N1093" s="20">
        <f t="shared" si="434"/>
        <v>0</v>
      </c>
      <c r="O1093" s="22">
        <f t="shared" si="409"/>
        <v>-100</v>
      </c>
      <c r="P1093" s="20">
        <f t="shared" si="434"/>
        <v>0</v>
      </c>
      <c r="Q1093" s="20">
        <f t="shared" si="434"/>
        <v>0</v>
      </c>
      <c r="R1093" s="22" t="str">
        <f t="shared" si="410"/>
        <v>-</v>
      </c>
      <c r="S1093" s="20">
        <f t="shared" si="434"/>
        <v>0</v>
      </c>
      <c r="T1093" s="20">
        <f t="shared" si="434"/>
        <v>0</v>
      </c>
      <c r="U1093" s="23" t="str">
        <f t="shared" si="411"/>
        <v>-</v>
      </c>
      <c r="V1093" s="79">
        <v>0</v>
      </c>
      <c r="W1093" s="79" t="s">
        <v>1226</v>
      </c>
      <c r="X1093" s="79">
        <v>0</v>
      </c>
      <c r="Y1093" s="79" t="s">
        <v>1226</v>
      </c>
      <c r="Z1093" s="79">
        <v>0</v>
      </c>
      <c r="AA1093" s="24" t="str">
        <f t="shared" si="412"/>
        <v>-</v>
      </c>
      <c r="AB1093" s="63">
        <f t="shared" si="434"/>
        <v>0</v>
      </c>
      <c r="AC1093" s="23" t="str">
        <f t="shared" si="413"/>
        <v>-</v>
      </c>
    </row>
    <row r="1094" spans="1:29">
      <c r="A1094" s="25"/>
      <c r="B1094" s="25"/>
      <c r="C1094" s="25"/>
      <c r="D1094" s="25"/>
      <c r="E1094" s="25"/>
      <c r="F1094" s="28" t="s">
        <v>1077</v>
      </c>
      <c r="G1094" s="29">
        <v>136</v>
      </c>
      <c r="H1094" s="31"/>
      <c r="I1094" s="31"/>
      <c r="J1094" s="30">
        <v>111337251</v>
      </c>
      <c r="K1094" s="30">
        <v>11385435</v>
      </c>
      <c r="L1094" s="22" t="str">
        <f t="shared" si="417"/>
        <v>-</v>
      </c>
      <c r="M1094" s="31"/>
      <c r="N1094" s="31"/>
      <c r="O1094" s="22">
        <f t="shared" si="409"/>
        <v>-100</v>
      </c>
      <c r="P1094" s="31"/>
      <c r="Q1094" s="31"/>
      <c r="R1094" s="22" t="str">
        <f t="shared" si="410"/>
        <v>-</v>
      </c>
      <c r="S1094" s="31"/>
      <c r="T1094" s="31"/>
      <c r="U1094" s="23" t="str">
        <f t="shared" si="411"/>
        <v>-</v>
      </c>
      <c r="V1094" s="30">
        <v>0</v>
      </c>
      <c r="W1094" s="24" t="s">
        <v>1226</v>
      </c>
      <c r="X1094" s="30">
        <v>0</v>
      </c>
      <c r="Y1094" s="24" t="s">
        <v>1226</v>
      </c>
      <c r="Z1094" s="30">
        <v>0</v>
      </c>
      <c r="AA1094" s="24" t="str">
        <f t="shared" si="412"/>
        <v>-</v>
      </c>
      <c r="AB1094" s="64">
        <f>Z1094*$AB$3*$AB$4</f>
        <v>0</v>
      </c>
      <c r="AC1094" s="23" t="str">
        <f t="shared" si="413"/>
        <v>-</v>
      </c>
    </row>
    <row r="1095" spans="1:29">
      <c r="A1095" s="25"/>
      <c r="B1095" s="25"/>
      <c r="C1095" s="25"/>
      <c r="D1095" s="25"/>
      <c r="E1095" s="26" t="s">
        <v>171</v>
      </c>
      <c r="F1095" s="28"/>
      <c r="G1095" s="32" t="s">
        <v>355</v>
      </c>
      <c r="H1095" s="20">
        <f t="shared" ref="H1095:AB1095" si="435">H1096</f>
        <v>0</v>
      </c>
      <c r="I1095" s="20">
        <f t="shared" si="435"/>
        <v>0</v>
      </c>
      <c r="J1095" s="20">
        <f t="shared" si="435"/>
        <v>66197000</v>
      </c>
      <c r="K1095" s="20">
        <f t="shared" si="435"/>
        <v>0</v>
      </c>
      <c r="L1095" s="22" t="str">
        <f t="shared" si="417"/>
        <v>-</v>
      </c>
      <c r="M1095" s="20">
        <f t="shared" si="435"/>
        <v>0</v>
      </c>
      <c r="N1095" s="20">
        <f t="shared" si="435"/>
        <v>0</v>
      </c>
      <c r="O1095" s="22" t="str">
        <f t="shared" si="409"/>
        <v>-</v>
      </c>
      <c r="P1095" s="20">
        <f t="shared" si="435"/>
        <v>0</v>
      </c>
      <c r="Q1095" s="20">
        <f t="shared" si="435"/>
        <v>0</v>
      </c>
      <c r="R1095" s="22" t="str">
        <f t="shared" si="410"/>
        <v>-</v>
      </c>
      <c r="S1095" s="20">
        <f t="shared" si="435"/>
        <v>0</v>
      </c>
      <c r="T1095" s="20">
        <f t="shared" si="435"/>
        <v>0</v>
      </c>
      <c r="U1095" s="23" t="str">
        <f t="shared" si="411"/>
        <v>-</v>
      </c>
      <c r="V1095" s="79">
        <v>0</v>
      </c>
      <c r="W1095" s="80" t="s">
        <v>1226</v>
      </c>
      <c r="X1095" s="79">
        <v>0</v>
      </c>
      <c r="Y1095" s="80" t="s">
        <v>1226</v>
      </c>
      <c r="Z1095" s="79">
        <v>0</v>
      </c>
      <c r="AA1095" s="24" t="str">
        <f t="shared" si="412"/>
        <v>-</v>
      </c>
      <c r="AB1095" s="63">
        <f t="shared" si="435"/>
        <v>0</v>
      </c>
      <c r="AC1095" s="23" t="str">
        <f t="shared" si="413"/>
        <v>-</v>
      </c>
    </row>
    <row r="1096" spans="1:29">
      <c r="A1096" s="25"/>
      <c r="B1096" s="25"/>
      <c r="C1096" s="25"/>
      <c r="D1096" s="25"/>
      <c r="E1096" s="25"/>
      <c r="F1096" s="28" t="s">
        <v>1078</v>
      </c>
      <c r="G1096" s="29">
        <v>136</v>
      </c>
      <c r="H1096" s="31"/>
      <c r="I1096" s="31"/>
      <c r="J1096" s="30">
        <v>66197000</v>
      </c>
      <c r="K1096" s="31">
        <v>0</v>
      </c>
      <c r="L1096" s="22" t="str">
        <f t="shared" si="417"/>
        <v>-</v>
      </c>
      <c r="M1096" s="31"/>
      <c r="N1096" s="31"/>
      <c r="O1096" s="22" t="str">
        <f t="shared" si="409"/>
        <v>-</v>
      </c>
      <c r="P1096" s="31"/>
      <c r="Q1096" s="31"/>
      <c r="R1096" s="22" t="str">
        <f t="shared" si="410"/>
        <v>-</v>
      </c>
      <c r="S1096" s="31"/>
      <c r="T1096" s="31"/>
      <c r="U1096" s="23" t="str">
        <f t="shared" si="411"/>
        <v>-</v>
      </c>
      <c r="V1096" s="30">
        <v>0</v>
      </c>
      <c r="W1096" s="24" t="s">
        <v>1226</v>
      </c>
      <c r="X1096" s="30">
        <v>0</v>
      </c>
      <c r="Y1096" s="24" t="s">
        <v>1226</v>
      </c>
      <c r="Z1096" s="30">
        <v>0</v>
      </c>
      <c r="AA1096" s="24" t="str">
        <f t="shared" si="412"/>
        <v>-</v>
      </c>
      <c r="AB1096" s="64">
        <f>Z1096*$AB$3*$AB$4</f>
        <v>0</v>
      </c>
      <c r="AC1096" s="23" t="str">
        <f t="shared" si="413"/>
        <v>-</v>
      </c>
    </row>
    <row r="1097" spans="1:29">
      <c r="A1097" s="25"/>
      <c r="B1097" s="25"/>
      <c r="C1097" s="25"/>
      <c r="D1097" s="25"/>
      <c r="E1097" s="26" t="s">
        <v>172</v>
      </c>
      <c r="F1097" s="28"/>
      <c r="G1097" s="32" t="s">
        <v>355</v>
      </c>
      <c r="H1097" s="20">
        <f t="shared" ref="H1097:AB1097" si="436">H1098</f>
        <v>0</v>
      </c>
      <c r="I1097" s="20">
        <f t="shared" si="436"/>
        <v>0</v>
      </c>
      <c r="J1097" s="20">
        <f t="shared" si="436"/>
        <v>109867928</v>
      </c>
      <c r="K1097" s="20">
        <f t="shared" si="436"/>
        <v>0</v>
      </c>
      <c r="L1097" s="22" t="str">
        <f t="shared" si="417"/>
        <v>-</v>
      </c>
      <c r="M1097" s="20">
        <f t="shared" si="436"/>
        <v>0</v>
      </c>
      <c r="N1097" s="20">
        <f t="shared" si="436"/>
        <v>0</v>
      </c>
      <c r="O1097" s="22" t="str">
        <f t="shared" si="409"/>
        <v>-</v>
      </c>
      <c r="P1097" s="20">
        <f t="shared" si="436"/>
        <v>0</v>
      </c>
      <c r="Q1097" s="20">
        <f t="shared" si="436"/>
        <v>0</v>
      </c>
      <c r="R1097" s="22" t="str">
        <f t="shared" si="410"/>
        <v>-</v>
      </c>
      <c r="S1097" s="20">
        <f t="shared" si="436"/>
        <v>0</v>
      </c>
      <c r="T1097" s="20">
        <f t="shared" si="436"/>
        <v>0</v>
      </c>
      <c r="U1097" s="23" t="str">
        <f t="shared" si="411"/>
        <v>-</v>
      </c>
      <c r="V1097" s="79">
        <v>0</v>
      </c>
      <c r="W1097" s="80" t="s">
        <v>1226</v>
      </c>
      <c r="X1097" s="79">
        <v>0</v>
      </c>
      <c r="Y1097" s="80" t="s">
        <v>1226</v>
      </c>
      <c r="Z1097" s="79">
        <v>0</v>
      </c>
      <c r="AA1097" s="24" t="str">
        <f t="shared" si="412"/>
        <v>-</v>
      </c>
      <c r="AB1097" s="63">
        <f t="shared" si="436"/>
        <v>0</v>
      </c>
      <c r="AC1097" s="23" t="str">
        <f t="shared" si="413"/>
        <v>-</v>
      </c>
    </row>
    <row r="1098" spans="1:29">
      <c r="A1098" s="25"/>
      <c r="B1098" s="25"/>
      <c r="C1098" s="25"/>
      <c r="D1098" s="25"/>
      <c r="E1098" s="25"/>
      <c r="F1098" s="28" t="s">
        <v>1079</v>
      </c>
      <c r="G1098" s="29">
        <v>136</v>
      </c>
      <c r="H1098" s="31"/>
      <c r="I1098" s="31"/>
      <c r="J1098" s="30">
        <v>109867928</v>
      </c>
      <c r="K1098" s="31">
        <v>0</v>
      </c>
      <c r="L1098" s="22" t="str">
        <f t="shared" si="417"/>
        <v>-</v>
      </c>
      <c r="M1098" s="31"/>
      <c r="N1098" s="31"/>
      <c r="O1098" s="22" t="str">
        <f t="shared" si="409"/>
        <v>-</v>
      </c>
      <c r="P1098" s="31"/>
      <c r="Q1098" s="31"/>
      <c r="R1098" s="22" t="str">
        <f t="shared" si="410"/>
        <v>-</v>
      </c>
      <c r="S1098" s="31"/>
      <c r="T1098" s="31"/>
      <c r="U1098" s="23" t="str">
        <f t="shared" si="411"/>
        <v>-</v>
      </c>
      <c r="V1098" s="30">
        <v>0</v>
      </c>
      <c r="W1098" s="24" t="s">
        <v>1226</v>
      </c>
      <c r="X1098" s="30">
        <v>0</v>
      </c>
      <c r="Y1098" s="24" t="s">
        <v>1226</v>
      </c>
      <c r="Z1098" s="30">
        <v>0</v>
      </c>
      <c r="AA1098" s="24" t="str">
        <f t="shared" si="412"/>
        <v>-</v>
      </c>
      <c r="AB1098" s="64">
        <f>Z1098*$AB$3*$AB$4</f>
        <v>0</v>
      </c>
      <c r="AC1098" s="23" t="str">
        <f t="shared" si="413"/>
        <v>-</v>
      </c>
    </row>
    <row r="1099" spans="1:29">
      <c r="A1099" s="25"/>
      <c r="B1099" s="25"/>
      <c r="C1099" s="25"/>
      <c r="D1099" s="25"/>
      <c r="E1099" s="26" t="s">
        <v>173</v>
      </c>
      <c r="F1099" s="28"/>
      <c r="G1099" s="32" t="s">
        <v>355</v>
      </c>
      <c r="H1099" s="20">
        <f t="shared" ref="H1099:AB1099" si="437">H1100+H1101</f>
        <v>0</v>
      </c>
      <c r="I1099" s="20">
        <f t="shared" si="437"/>
        <v>0</v>
      </c>
      <c r="J1099" s="20">
        <f t="shared" si="437"/>
        <v>93000000</v>
      </c>
      <c r="K1099" s="20">
        <f t="shared" si="437"/>
        <v>73280218</v>
      </c>
      <c r="L1099" s="22" t="str">
        <f t="shared" si="417"/>
        <v>-</v>
      </c>
      <c r="M1099" s="20">
        <f t="shared" si="437"/>
        <v>0</v>
      </c>
      <c r="N1099" s="20">
        <f t="shared" si="437"/>
        <v>0</v>
      </c>
      <c r="O1099" s="22">
        <f t="shared" si="409"/>
        <v>-100</v>
      </c>
      <c r="P1099" s="20">
        <f t="shared" si="437"/>
        <v>0</v>
      </c>
      <c r="Q1099" s="20">
        <f t="shared" si="437"/>
        <v>0</v>
      </c>
      <c r="R1099" s="22" t="str">
        <f t="shared" si="410"/>
        <v>-</v>
      </c>
      <c r="S1099" s="20">
        <f t="shared" si="437"/>
        <v>0</v>
      </c>
      <c r="T1099" s="20">
        <f t="shared" si="437"/>
        <v>0</v>
      </c>
      <c r="U1099" s="23" t="str">
        <f t="shared" si="411"/>
        <v>-</v>
      </c>
      <c r="V1099" s="79">
        <v>0</v>
      </c>
      <c r="W1099" s="80" t="s">
        <v>1226</v>
      </c>
      <c r="X1099" s="79">
        <v>0</v>
      </c>
      <c r="Y1099" s="80" t="s">
        <v>1226</v>
      </c>
      <c r="Z1099" s="79">
        <v>0</v>
      </c>
      <c r="AA1099" s="24" t="str">
        <f t="shared" si="412"/>
        <v>-</v>
      </c>
      <c r="AB1099" s="63">
        <f t="shared" si="437"/>
        <v>0</v>
      </c>
      <c r="AC1099" s="23" t="str">
        <f t="shared" si="413"/>
        <v>-</v>
      </c>
    </row>
    <row r="1100" spans="1:29">
      <c r="A1100" s="25"/>
      <c r="B1100" s="25"/>
      <c r="C1100" s="25"/>
      <c r="D1100" s="25"/>
      <c r="E1100" s="25"/>
      <c r="F1100" s="28" t="s">
        <v>1080</v>
      </c>
      <c r="G1100" s="29">
        <v>136</v>
      </c>
      <c r="H1100" s="31"/>
      <c r="I1100" s="31"/>
      <c r="J1100" s="30">
        <v>55000000</v>
      </c>
      <c r="K1100" s="30">
        <v>73280218</v>
      </c>
      <c r="L1100" s="22" t="str">
        <f t="shared" si="417"/>
        <v>-</v>
      </c>
      <c r="M1100" s="31"/>
      <c r="N1100" s="31"/>
      <c r="O1100" s="22">
        <f t="shared" si="409"/>
        <v>-100</v>
      </c>
      <c r="P1100" s="31"/>
      <c r="Q1100" s="31"/>
      <c r="R1100" s="22" t="str">
        <f t="shared" si="410"/>
        <v>-</v>
      </c>
      <c r="S1100" s="31"/>
      <c r="T1100" s="31"/>
      <c r="U1100" s="23" t="str">
        <f t="shared" si="411"/>
        <v>-</v>
      </c>
      <c r="V1100" s="30">
        <v>0</v>
      </c>
      <c r="W1100" s="24" t="s">
        <v>1226</v>
      </c>
      <c r="X1100" s="30">
        <v>0</v>
      </c>
      <c r="Y1100" s="24" t="s">
        <v>1226</v>
      </c>
      <c r="Z1100" s="30">
        <v>0</v>
      </c>
      <c r="AA1100" s="24" t="str">
        <f t="shared" si="412"/>
        <v>-</v>
      </c>
      <c r="AB1100" s="64">
        <f>Z1100*$AB$3*$AB$4</f>
        <v>0</v>
      </c>
      <c r="AC1100" s="23" t="str">
        <f t="shared" si="413"/>
        <v>-</v>
      </c>
    </row>
    <row r="1101" spans="1:29">
      <c r="A1101" s="25"/>
      <c r="B1101" s="25"/>
      <c r="C1101" s="25"/>
      <c r="D1101" s="25"/>
      <c r="E1101" s="25"/>
      <c r="F1101" s="28" t="s">
        <v>1081</v>
      </c>
      <c r="G1101" s="29">
        <v>136</v>
      </c>
      <c r="H1101" s="31"/>
      <c r="I1101" s="31"/>
      <c r="J1101" s="30">
        <v>38000000</v>
      </c>
      <c r="K1101" s="31">
        <v>0</v>
      </c>
      <c r="L1101" s="22" t="str">
        <f t="shared" si="417"/>
        <v>-</v>
      </c>
      <c r="M1101" s="31"/>
      <c r="N1101" s="31"/>
      <c r="O1101" s="22" t="str">
        <f t="shared" si="409"/>
        <v>-</v>
      </c>
      <c r="P1101" s="31"/>
      <c r="Q1101" s="31"/>
      <c r="R1101" s="22" t="str">
        <f t="shared" si="410"/>
        <v>-</v>
      </c>
      <c r="S1101" s="31"/>
      <c r="T1101" s="31"/>
      <c r="U1101" s="23" t="str">
        <f t="shared" si="411"/>
        <v>-</v>
      </c>
      <c r="V1101" s="30">
        <v>0</v>
      </c>
      <c r="W1101" s="24" t="s">
        <v>1226</v>
      </c>
      <c r="X1101" s="30">
        <v>0</v>
      </c>
      <c r="Y1101" s="24" t="s">
        <v>1226</v>
      </c>
      <c r="Z1101" s="30">
        <v>0</v>
      </c>
      <c r="AA1101" s="24" t="str">
        <f t="shared" si="412"/>
        <v>-</v>
      </c>
      <c r="AB1101" s="64">
        <f>Z1101*$AB$3*$AB$4</f>
        <v>0</v>
      </c>
      <c r="AC1101" s="23" t="str">
        <f t="shared" si="413"/>
        <v>-</v>
      </c>
    </row>
    <row r="1102" spans="1:29">
      <c r="A1102" s="25"/>
      <c r="B1102" s="25"/>
      <c r="C1102" s="25"/>
      <c r="D1102" s="25"/>
      <c r="E1102" s="26" t="s">
        <v>174</v>
      </c>
      <c r="F1102" s="28"/>
      <c r="G1102" s="32" t="s">
        <v>355</v>
      </c>
      <c r="H1102" s="20">
        <f t="shared" ref="H1102:AB1102" si="438">H1103</f>
        <v>0</v>
      </c>
      <c r="I1102" s="20">
        <f t="shared" si="438"/>
        <v>0</v>
      </c>
      <c r="J1102" s="20">
        <f t="shared" si="438"/>
        <v>38503773</v>
      </c>
      <c r="K1102" s="20">
        <f t="shared" si="438"/>
        <v>23890657</v>
      </c>
      <c r="L1102" s="22" t="str">
        <f t="shared" si="417"/>
        <v>-</v>
      </c>
      <c r="M1102" s="20">
        <f t="shared" si="438"/>
        <v>0</v>
      </c>
      <c r="N1102" s="20">
        <f t="shared" si="438"/>
        <v>0</v>
      </c>
      <c r="O1102" s="22">
        <f t="shared" si="409"/>
        <v>-100</v>
      </c>
      <c r="P1102" s="20">
        <f t="shared" si="438"/>
        <v>0</v>
      </c>
      <c r="Q1102" s="20">
        <f t="shared" si="438"/>
        <v>0</v>
      </c>
      <c r="R1102" s="22" t="str">
        <f t="shared" si="410"/>
        <v>-</v>
      </c>
      <c r="S1102" s="20">
        <f t="shared" si="438"/>
        <v>0</v>
      </c>
      <c r="T1102" s="20">
        <f t="shared" si="438"/>
        <v>0</v>
      </c>
      <c r="U1102" s="23" t="str">
        <f t="shared" si="411"/>
        <v>-</v>
      </c>
      <c r="V1102" s="79">
        <v>0</v>
      </c>
      <c r="W1102" s="80" t="s">
        <v>1226</v>
      </c>
      <c r="X1102" s="79">
        <v>0</v>
      </c>
      <c r="Y1102" s="80" t="s">
        <v>1226</v>
      </c>
      <c r="Z1102" s="79">
        <v>0</v>
      </c>
      <c r="AA1102" s="24" t="str">
        <f t="shared" si="412"/>
        <v>-</v>
      </c>
      <c r="AB1102" s="63">
        <f t="shared" si="438"/>
        <v>0</v>
      </c>
      <c r="AC1102" s="23" t="str">
        <f t="shared" si="413"/>
        <v>-</v>
      </c>
    </row>
    <row r="1103" spans="1:29">
      <c r="A1103" s="25"/>
      <c r="B1103" s="25"/>
      <c r="C1103" s="25"/>
      <c r="D1103" s="25"/>
      <c r="E1103" s="25"/>
      <c r="F1103" s="28" t="s">
        <v>1082</v>
      </c>
      <c r="G1103" s="29">
        <v>136</v>
      </c>
      <c r="H1103" s="31"/>
      <c r="I1103" s="31"/>
      <c r="J1103" s="30">
        <v>38503773</v>
      </c>
      <c r="K1103" s="30">
        <v>23890657</v>
      </c>
      <c r="L1103" s="22" t="str">
        <f t="shared" si="417"/>
        <v>-</v>
      </c>
      <c r="M1103" s="31"/>
      <c r="N1103" s="31"/>
      <c r="O1103" s="22">
        <f t="shared" si="409"/>
        <v>-100</v>
      </c>
      <c r="P1103" s="31"/>
      <c r="Q1103" s="31"/>
      <c r="R1103" s="22" t="str">
        <f t="shared" si="410"/>
        <v>-</v>
      </c>
      <c r="S1103" s="31"/>
      <c r="T1103" s="31"/>
      <c r="U1103" s="23" t="str">
        <f t="shared" si="411"/>
        <v>-</v>
      </c>
      <c r="V1103" s="30">
        <v>0</v>
      </c>
      <c r="W1103" s="24" t="s">
        <v>1226</v>
      </c>
      <c r="X1103" s="30">
        <v>0</v>
      </c>
      <c r="Y1103" s="24" t="s">
        <v>1226</v>
      </c>
      <c r="Z1103" s="30">
        <v>0</v>
      </c>
      <c r="AA1103" s="24" t="str">
        <f t="shared" si="412"/>
        <v>-</v>
      </c>
      <c r="AB1103" s="64">
        <f>Z1103*$AB$3*$AB$4</f>
        <v>0</v>
      </c>
      <c r="AC1103" s="23" t="str">
        <f t="shared" si="413"/>
        <v>-</v>
      </c>
    </row>
    <row r="1104" spans="1:29">
      <c r="A1104" s="25"/>
      <c r="B1104" s="25"/>
      <c r="C1104" s="25"/>
      <c r="D1104" s="26" t="s">
        <v>411</v>
      </c>
      <c r="E1104" s="26"/>
      <c r="F1104" s="28"/>
      <c r="G1104" s="32" t="s">
        <v>355</v>
      </c>
      <c r="H1104" s="20">
        <f t="shared" ref="H1104:AB1104" si="439">H1105+H1107+H1110+H1113+H1120+H1122+H1124</f>
        <v>0</v>
      </c>
      <c r="I1104" s="20">
        <f t="shared" si="439"/>
        <v>0</v>
      </c>
      <c r="J1104" s="20">
        <f t="shared" si="439"/>
        <v>0</v>
      </c>
      <c r="K1104" s="20">
        <f t="shared" si="439"/>
        <v>0</v>
      </c>
      <c r="L1104" s="22" t="str">
        <f t="shared" si="417"/>
        <v>-</v>
      </c>
      <c r="M1104" s="20">
        <f t="shared" si="439"/>
        <v>499653980</v>
      </c>
      <c r="N1104" s="20">
        <f t="shared" si="439"/>
        <v>166512333</v>
      </c>
      <c r="O1104" s="22" t="str">
        <f t="shared" si="409"/>
        <v>-</v>
      </c>
      <c r="P1104" s="20">
        <f t="shared" si="439"/>
        <v>695221756</v>
      </c>
      <c r="Q1104" s="20">
        <f t="shared" si="439"/>
        <v>43314610</v>
      </c>
      <c r="R1104" s="22">
        <f t="shared" si="410"/>
        <v>-73.987146045212157</v>
      </c>
      <c r="S1104" s="20">
        <f t="shared" si="439"/>
        <v>326390326</v>
      </c>
      <c r="T1104" s="20">
        <f t="shared" si="439"/>
        <v>1468618</v>
      </c>
      <c r="U1104" s="23">
        <f t="shared" si="411"/>
        <v>653.53402928018977</v>
      </c>
      <c r="V1104" s="79">
        <v>116583694</v>
      </c>
      <c r="W1104" s="79" t="e">
        <v>#VALUE!</v>
      </c>
      <c r="X1104" s="79">
        <v>259871249.81824002</v>
      </c>
      <c r="Y1104" s="79" t="e">
        <v>#VALUE!</v>
      </c>
      <c r="Z1104" s="79">
        <v>222070176.3099232</v>
      </c>
      <c r="AA1104" s="24">
        <f t="shared" si="412"/>
        <v>-14.546077542150499</v>
      </c>
      <c r="AB1104" s="63">
        <f t="shared" si="439"/>
        <v>242805756.95268595</v>
      </c>
      <c r="AC1104" s="23">
        <f t="shared" si="413"/>
        <v>9.3373999999999882</v>
      </c>
    </row>
    <row r="1105" spans="1:29">
      <c r="A1105" s="25"/>
      <c r="B1105" s="25"/>
      <c r="C1105" s="25"/>
      <c r="D1105" s="25"/>
      <c r="E1105" s="26" t="s">
        <v>1083</v>
      </c>
      <c r="F1105" s="28"/>
      <c r="G1105" s="32" t="s">
        <v>355</v>
      </c>
      <c r="H1105" s="20">
        <f t="shared" ref="H1105:AB1105" si="440">H1106</f>
        <v>0</v>
      </c>
      <c r="I1105" s="20">
        <f t="shared" si="440"/>
        <v>0</v>
      </c>
      <c r="J1105" s="20">
        <f t="shared" si="440"/>
        <v>0</v>
      </c>
      <c r="K1105" s="20">
        <f t="shared" si="440"/>
        <v>0</v>
      </c>
      <c r="L1105" s="22" t="str">
        <f t="shared" si="417"/>
        <v>-</v>
      </c>
      <c r="M1105" s="20">
        <f t="shared" si="440"/>
        <v>0</v>
      </c>
      <c r="N1105" s="20">
        <f t="shared" si="440"/>
        <v>0</v>
      </c>
      <c r="O1105" s="22" t="str">
        <f t="shared" si="409"/>
        <v>-</v>
      </c>
      <c r="P1105" s="20">
        <f t="shared" si="440"/>
        <v>0</v>
      </c>
      <c r="Q1105" s="20">
        <f t="shared" si="440"/>
        <v>0</v>
      </c>
      <c r="R1105" s="22" t="str">
        <f t="shared" si="410"/>
        <v>-</v>
      </c>
      <c r="S1105" s="20">
        <f t="shared" si="440"/>
        <v>16588950</v>
      </c>
      <c r="T1105" s="20">
        <f t="shared" si="440"/>
        <v>0</v>
      </c>
      <c r="U1105" s="23" t="str">
        <f t="shared" si="411"/>
        <v>-</v>
      </c>
      <c r="V1105" s="79">
        <v>0</v>
      </c>
      <c r="W1105" s="80">
        <v>-100</v>
      </c>
      <c r="X1105" s="79">
        <v>21733327</v>
      </c>
      <c r="Y1105" s="80" t="s">
        <v>1226</v>
      </c>
      <c r="Z1105" s="79">
        <v>19812000</v>
      </c>
      <c r="AA1105" s="24">
        <f t="shared" si="412"/>
        <v>-8.8404642326506178</v>
      </c>
      <c r="AB1105" s="63">
        <f t="shared" si="440"/>
        <v>21661925.687999997</v>
      </c>
      <c r="AC1105" s="23">
        <f t="shared" si="413"/>
        <v>9.3373999999999882</v>
      </c>
    </row>
    <row r="1106" spans="1:29">
      <c r="A1106" s="25"/>
      <c r="B1106" s="25"/>
      <c r="C1106" s="25"/>
      <c r="D1106" s="25"/>
      <c r="E1106" s="25"/>
      <c r="F1106" s="28" t="s">
        <v>1084</v>
      </c>
      <c r="G1106" s="29">
        <v>136</v>
      </c>
      <c r="H1106" s="31"/>
      <c r="I1106" s="31"/>
      <c r="J1106" s="31"/>
      <c r="K1106" s="31"/>
      <c r="L1106" s="22" t="str">
        <f t="shared" si="417"/>
        <v>-</v>
      </c>
      <c r="M1106" s="31"/>
      <c r="N1106" s="31"/>
      <c r="O1106" s="22" t="str">
        <f t="shared" si="409"/>
        <v>-</v>
      </c>
      <c r="P1106" s="31"/>
      <c r="Q1106" s="31"/>
      <c r="R1106" s="22" t="str">
        <f t="shared" si="410"/>
        <v>-</v>
      </c>
      <c r="S1106" s="30">
        <v>16588950</v>
      </c>
      <c r="T1106" s="31">
        <v>0</v>
      </c>
      <c r="U1106" s="23" t="str">
        <f t="shared" si="411"/>
        <v>-</v>
      </c>
      <c r="V1106" s="94">
        <v>0</v>
      </c>
      <c r="W1106" s="61">
        <v>-100</v>
      </c>
      <c r="X1106" s="60">
        <v>21733327</v>
      </c>
      <c r="Y1106" s="61" t="s">
        <v>1226</v>
      </c>
      <c r="Z1106" s="60">
        <v>19812000</v>
      </c>
      <c r="AA1106" s="24">
        <f t="shared" si="412"/>
        <v>-8.8404642326506178</v>
      </c>
      <c r="AB1106" s="64">
        <f>Z1106*$AB$3*$AB$4</f>
        <v>21661925.687999997</v>
      </c>
      <c r="AC1106" s="23">
        <f t="shared" si="413"/>
        <v>9.3373999999999882</v>
      </c>
    </row>
    <row r="1107" spans="1:29">
      <c r="A1107" s="25"/>
      <c r="B1107" s="25"/>
      <c r="C1107" s="25"/>
      <c r="D1107" s="25"/>
      <c r="E1107" s="26" t="s">
        <v>410</v>
      </c>
      <c r="F1107" s="28"/>
      <c r="G1107" s="32" t="s">
        <v>355</v>
      </c>
      <c r="H1107" s="20">
        <f t="shared" ref="H1107:AB1107" si="441">H1108+H1109</f>
        <v>0</v>
      </c>
      <c r="I1107" s="20">
        <f t="shared" si="441"/>
        <v>0</v>
      </c>
      <c r="J1107" s="20">
        <f t="shared" si="441"/>
        <v>0</v>
      </c>
      <c r="K1107" s="20">
        <f t="shared" si="441"/>
        <v>0</v>
      </c>
      <c r="L1107" s="22" t="str">
        <f t="shared" si="417"/>
        <v>-</v>
      </c>
      <c r="M1107" s="20">
        <f t="shared" si="441"/>
        <v>1651890</v>
      </c>
      <c r="N1107" s="20">
        <f t="shared" si="441"/>
        <v>1011840</v>
      </c>
      <c r="O1107" s="22" t="str">
        <f t="shared" si="409"/>
        <v>-</v>
      </c>
      <c r="P1107" s="20">
        <f t="shared" si="441"/>
        <v>80500000</v>
      </c>
      <c r="Q1107" s="20">
        <f t="shared" si="441"/>
        <v>1618718</v>
      </c>
      <c r="R1107" s="22">
        <f t="shared" si="410"/>
        <v>59.977664452877946</v>
      </c>
      <c r="S1107" s="20">
        <f t="shared" si="441"/>
        <v>56194783</v>
      </c>
      <c r="T1107" s="20">
        <f t="shared" si="441"/>
        <v>111568</v>
      </c>
      <c r="U1107" s="23">
        <f t="shared" si="411"/>
        <v>3371.5610130980194</v>
      </c>
      <c r="V1107" s="79">
        <v>37192935</v>
      </c>
      <c r="W1107" s="80">
        <v>-33.814256387465718</v>
      </c>
      <c r="X1107" s="79">
        <v>201982407</v>
      </c>
      <c r="Y1107" s="80">
        <v>443.06659853544761</v>
      </c>
      <c r="Z1107" s="79">
        <v>162654800</v>
      </c>
      <c r="AA1107" s="24">
        <f t="shared" si="412"/>
        <v>-19.470808167960882</v>
      </c>
      <c r="AB1107" s="63">
        <f t="shared" si="441"/>
        <v>177842529.29519999</v>
      </c>
      <c r="AC1107" s="23">
        <f t="shared" si="413"/>
        <v>9.3373999999999882</v>
      </c>
    </row>
    <row r="1108" spans="1:29">
      <c r="A1108" s="25"/>
      <c r="B1108" s="25"/>
      <c r="C1108" s="25"/>
      <c r="D1108" s="25"/>
      <c r="E1108" s="25"/>
      <c r="F1108" s="28" t="s">
        <v>1077</v>
      </c>
      <c r="G1108" s="29">
        <v>136</v>
      </c>
      <c r="H1108" s="31"/>
      <c r="I1108" s="31"/>
      <c r="J1108" s="31"/>
      <c r="K1108" s="31"/>
      <c r="L1108" s="22" t="str">
        <f t="shared" si="417"/>
        <v>-</v>
      </c>
      <c r="M1108" s="31">
        <v>0</v>
      </c>
      <c r="N1108" s="30">
        <v>1011840</v>
      </c>
      <c r="O1108" s="22" t="str">
        <f t="shared" si="409"/>
        <v>-</v>
      </c>
      <c r="P1108" s="30">
        <v>1200000</v>
      </c>
      <c r="Q1108" s="31">
        <v>0</v>
      </c>
      <c r="R1108" s="22">
        <f t="shared" si="410"/>
        <v>-100</v>
      </c>
      <c r="S1108" s="31"/>
      <c r="T1108" s="31"/>
      <c r="U1108" s="23" t="str">
        <f t="shared" si="411"/>
        <v>-</v>
      </c>
      <c r="V1108" s="30">
        <v>0</v>
      </c>
      <c r="W1108" s="24" t="s">
        <v>1226</v>
      </c>
      <c r="X1108" s="30">
        <v>0</v>
      </c>
      <c r="Y1108" s="24" t="s">
        <v>1226</v>
      </c>
      <c r="Z1108" s="30">
        <v>0</v>
      </c>
      <c r="AA1108" s="24" t="str">
        <f t="shared" si="412"/>
        <v>-</v>
      </c>
      <c r="AB1108" s="64">
        <f>Z1108*$AB$3*$AB$4</f>
        <v>0</v>
      </c>
      <c r="AC1108" s="23" t="str">
        <f t="shared" si="413"/>
        <v>-</v>
      </c>
    </row>
    <row r="1109" spans="1:29">
      <c r="A1109" s="25"/>
      <c r="B1109" s="25"/>
      <c r="C1109" s="25"/>
      <c r="D1109" s="25"/>
      <c r="E1109" s="25"/>
      <c r="F1109" s="28" t="s">
        <v>1085</v>
      </c>
      <c r="G1109" s="29">
        <v>136</v>
      </c>
      <c r="H1109" s="31"/>
      <c r="I1109" s="31"/>
      <c r="J1109" s="31"/>
      <c r="K1109" s="31"/>
      <c r="L1109" s="22" t="str">
        <f t="shared" si="417"/>
        <v>-</v>
      </c>
      <c r="M1109" s="30">
        <v>1651890</v>
      </c>
      <c r="N1109" s="31">
        <v>0</v>
      </c>
      <c r="O1109" s="22" t="str">
        <f t="shared" si="409"/>
        <v>-</v>
      </c>
      <c r="P1109" s="30">
        <v>79300000</v>
      </c>
      <c r="Q1109" s="30">
        <v>1618718</v>
      </c>
      <c r="R1109" s="22" t="str">
        <f t="shared" si="410"/>
        <v>-</v>
      </c>
      <c r="S1109" s="30">
        <v>56194783</v>
      </c>
      <c r="T1109" s="30">
        <v>111568</v>
      </c>
      <c r="U1109" s="23">
        <f t="shared" si="411"/>
        <v>3371.5610130980194</v>
      </c>
      <c r="V1109" s="94">
        <v>37192935</v>
      </c>
      <c r="W1109" s="61">
        <v>-33.814256387465718</v>
      </c>
      <c r="X1109" s="60">
        <v>201982407</v>
      </c>
      <c r="Y1109" s="61">
        <v>443.06659853544761</v>
      </c>
      <c r="Z1109" s="60">
        <v>162654800</v>
      </c>
      <c r="AA1109" s="24">
        <f t="shared" si="412"/>
        <v>-19.470808167960882</v>
      </c>
      <c r="AB1109" s="64">
        <f>Z1109*$AB$3*$AB$4</f>
        <v>177842529.29519999</v>
      </c>
      <c r="AC1109" s="23">
        <f t="shared" si="413"/>
        <v>9.3373999999999882</v>
      </c>
    </row>
    <row r="1110" spans="1:29">
      <c r="A1110" s="25"/>
      <c r="B1110" s="25"/>
      <c r="C1110" s="25"/>
      <c r="D1110" s="25"/>
      <c r="E1110" s="26" t="s">
        <v>171</v>
      </c>
      <c r="F1110" s="28"/>
      <c r="G1110" s="32" t="s">
        <v>355</v>
      </c>
      <c r="H1110" s="20">
        <f t="shared" ref="H1110:AB1110" si="442">H1111+H1112</f>
        <v>0</v>
      </c>
      <c r="I1110" s="20">
        <f t="shared" si="442"/>
        <v>0</v>
      </c>
      <c r="J1110" s="20">
        <f t="shared" si="442"/>
        <v>0</v>
      </c>
      <c r="K1110" s="20">
        <f t="shared" si="442"/>
        <v>0</v>
      </c>
      <c r="L1110" s="22" t="str">
        <f t="shared" si="417"/>
        <v>-</v>
      </c>
      <c r="M1110" s="20">
        <f t="shared" si="442"/>
        <v>65897143</v>
      </c>
      <c r="N1110" s="20">
        <f t="shared" si="442"/>
        <v>0</v>
      </c>
      <c r="O1110" s="22" t="str">
        <f t="shared" si="409"/>
        <v>-</v>
      </c>
      <c r="P1110" s="20">
        <f t="shared" si="442"/>
        <v>31545756</v>
      </c>
      <c r="Q1110" s="20">
        <f t="shared" si="442"/>
        <v>0</v>
      </c>
      <c r="R1110" s="22" t="str">
        <f t="shared" si="410"/>
        <v>-</v>
      </c>
      <c r="S1110" s="20">
        <f t="shared" si="442"/>
        <v>22276590</v>
      </c>
      <c r="T1110" s="20">
        <f t="shared" si="442"/>
        <v>0</v>
      </c>
      <c r="U1110" s="23" t="str">
        <f t="shared" si="411"/>
        <v>-</v>
      </c>
      <c r="V1110" s="79">
        <v>0</v>
      </c>
      <c r="W1110" s="80">
        <v>-100</v>
      </c>
      <c r="X1110" s="79">
        <v>0</v>
      </c>
      <c r="Y1110" s="80" t="s">
        <v>1226</v>
      </c>
      <c r="Z1110" s="79">
        <v>0</v>
      </c>
      <c r="AA1110" s="24" t="str">
        <f t="shared" si="412"/>
        <v>-</v>
      </c>
      <c r="AB1110" s="63">
        <f t="shared" si="442"/>
        <v>0</v>
      </c>
      <c r="AC1110" s="23" t="str">
        <f t="shared" si="413"/>
        <v>-</v>
      </c>
    </row>
    <row r="1111" spans="1:29">
      <c r="A1111" s="25"/>
      <c r="B1111" s="25"/>
      <c r="C1111" s="25"/>
      <c r="D1111" s="25"/>
      <c r="E1111" s="25"/>
      <c r="F1111" s="28" t="s">
        <v>1078</v>
      </c>
      <c r="G1111" s="29">
        <v>131</v>
      </c>
      <c r="H1111" s="31"/>
      <c r="I1111" s="31"/>
      <c r="J1111" s="31"/>
      <c r="K1111" s="31"/>
      <c r="L1111" s="22" t="str">
        <f t="shared" si="417"/>
        <v>-</v>
      </c>
      <c r="M1111" s="31"/>
      <c r="N1111" s="31"/>
      <c r="O1111" s="22" t="str">
        <f t="shared" si="409"/>
        <v>-</v>
      </c>
      <c r="P1111" s="30">
        <v>864956</v>
      </c>
      <c r="Q1111" s="31">
        <v>0</v>
      </c>
      <c r="R1111" s="22" t="str">
        <f t="shared" si="410"/>
        <v>-</v>
      </c>
      <c r="S1111" s="31"/>
      <c r="T1111" s="31"/>
      <c r="U1111" s="23" t="str">
        <f t="shared" si="411"/>
        <v>-</v>
      </c>
      <c r="V1111" s="30"/>
      <c r="W1111" s="24"/>
      <c r="X1111" s="30"/>
      <c r="Y1111" s="24"/>
      <c r="Z1111" s="30"/>
      <c r="AA1111" s="24" t="str">
        <f t="shared" si="412"/>
        <v>-</v>
      </c>
      <c r="AB1111" s="64">
        <f>Z1111*$AB$3*$AB$4</f>
        <v>0</v>
      </c>
      <c r="AC1111" s="23" t="str">
        <f t="shared" si="413"/>
        <v>-</v>
      </c>
    </row>
    <row r="1112" spans="1:29">
      <c r="A1112" s="25"/>
      <c r="B1112" s="25"/>
      <c r="C1112" s="25"/>
      <c r="D1112" s="25"/>
      <c r="E1112" s="25"/>
      <c r="F1112" s="28" t="s">
        <v>1078</v>
      </c>
      <c r="G1112" s="29">
        <v>136</v>
      </c>
      <c r="H1112" s="31"/>
      <c r="I1112" s="31"/>
      <c r="J1112" s="31"/>
      <c r="K1112" s="31"/>
      <c r="L1112" s="22" t="str">
        <f t="shared" si="417"/>
        <v>-</v>
      </c>
      <c r="M1112" s="30">
        <v>65897143</v>
      </c>
      <c r="N1112" s="31">
        <v>0</v>
      </c>
      <c r="O1112" s="22" t="str">
        <f t="shared" si="409"/>
        <v>-</v>
      </c>
      <c r="P1112" s="30">
        <v>30680800</v>
      </c>
      <c r="Q1112" s="31">
        <v>0</v>
      </c>
      <c r="R1112" s="22" t="str">
        <f t="shared" si="410"/>
        <v>-</v>
      </c>
      <c r="S1112" s="30">
        <v>22276590</v>
      </c>
      <c r="T1112" s="31">
        <v>0</v>
      </c>
      <c r="U1112" s="23" t="str">
        <f t="shared" si="411"/>
        <v>-</v>
      </c>
      <c r="V1112" s="30"/>
      <c r="W1112" s="24"/>
      <c r="X1112" s="30"/>
      <c r="Y1112" s="24"/>
      <c r="Z1112" s="30"/>
      <c r="AA1112" s="24" t="str">
        <f t="shared" si="412"/>
        <v>-</v>
      </c>
      <c r="AB1112" s="64">
        <f>Z1112*$AB$3*$AB$4</f>
        <v>0</v>
      </c>
      <c r="AC1112" s="23" t="str">
        <f t="shared" si="413"/>
        <v>-</v>
      </c>
    </row>
    <row r="1113" spans="1:29">
      <c r="A1113" s="25"/>
      <c r="B1113" s="25"/>
      <c r="C1113" s="25"/>
      <c r="D1113" s="25"/>
      <c r="E1113" s="26" t="s">
        <v>173</v>
      </c>
      <c r="F1113" s="28"/>
      <c r="G1113" s="32" t="s">
        <v>355</v>
      </c>
      <c r="H1113" s="20">
        <f t="shared" ref="H1113:AB1113" si="443">SUM(H1114:H1119)</f>
        <v>0</v>
      </c>
      <c r="I1113" s="20">
        <f t="shared" si="443"/>
        <v>0</v>
      </c>
      <c r="J1113" s="20">
        <f t="shared" si="443"/>
        <v>0</v>
      </c>
      <c r="K1113" s="20">
        <f t="shared" si="443"/>
        <v>0</v>
      </c>
      <c r="L1113" s="22" t="str">
        <f t="shared" si="417"/>
        <v>-</v>
      </c>
      <c r="M1113" s="20">
        <f t="shared" si="443"/>
        <v>371422866</v>
      </c>
      <c r="N1113" s="20">
        <f t="shared" si="443"/>
        <v>158430001</v>
      </c>
      <c r="O1113" s="22" t="str">
        <f t="shared" si="409"/>
        <v>-</v>
      </c>
      <c r="P1113" s="20">
        <f t="shared" si="443"/>
        <v>533941000</v>
      </c>
      <c r="Q1113" s="20">
        <f t="shared" si="443"/>
        <v>2371500</v>
      </c>
      <c r="R1113" s="22">
        <f t="shared" si="410"/>
        <v>-98.5031244177042</v>
      </c>
      <c r="S1113" s="20">
        <f t="shared" si="443"/>
        <v>214330003</v>
      </c>
      <c r="T1113" s="20">
        <f t="shared" si="443"/>
        <v>1357050</v>
      </c>
      <c r="U1113" s="23">
        <f t="shared" si="411"/>
        <v>8937.7399536158555</v>
      </c>
      <c r="V1113" s="79">
        <v>34519759</v>
      </c>
      <c r="W1113" s="80">
        <v>-83.89410790984779</v>
      </c>
      <c r="X1113" s="79">
        <v>0</v>
      </c>
      <c r="Y1113" s="80">
        <v>-100</v>
      </c>
      <c r="Z1113" s="79">
        <v>0</v>
      </c>
      <c r="AA1113" s="24" t="str">
        <f t="shared" si="412"/>
        <v>-</v>
      </c>
      <c r="AB1113" s="63">
        <f t="shared" si="443"/>
        <v>0</v>
      </c>
      <c r="AC1113" s="23" t="str">
        <f t="shared" si="413"/>
        <v>-</v>
      </c>
    </row>
    <row r="1114" spans="1:29">
      <c r="A1114" s="25"/>
      <c r="B1114" s="25"/>
      <c r="C1114" s="25"/>
      <c r="D1114" s="25"/>
      <c r="E1114" s="25"/>
      <c r="F1114" s="28" t="s">
        <v>1086</v>
      </c>
      <c r="G1114" s="29">
        <v>135</v>
      </c>
      <c r="H1114" s="31"/>
      <c r="I1114" s="31"/>
      <c r="J1114" s="31"/>
      <c r="K1114" s="31"/>
      <c r="L1114" s="22" t="str">
        <f t="shared" si="417"/>
        <v>-</v>
      </c>
      <c r="M1114" s="30">
        <v>25313459</v>
      </c>
      <c r="N1114" s="31">
        <v>0</v>
      </c>
      <c r="O1114" s="22" t="str">
        <f t="shared" ref="O1114:O1178" si="444">IFERROR(N1114/K1114*100-100,"-")</f>
        <v>-</v>
      </c>
      <c r="P1114" s="31"/>
      <c r="Q1114" s="31"/>
      <c r="R1114" s="22" t="str">
        <f t="shared" ref="R1114:R1178" si="445">IFERROR(Q1114/N1114*100-100,"-")</f>
        <v>-</v>
      </c>
      <c r="S1114" s="31"/>
      <c r="T1114" s="31"/>
      <c r="U1114" s="23" t="str">
        <f t="shared" ref="U1114:U1178" si="446">IFERROR(S1114/Q1114*100-100,"-")</f>
        <v>-</v>
      </c>
      <c r="V1114" s="30"/>
      <c r="W1114" s="24"/>
      <c r="X1114" s="30"/>
      <c r="Y1114" s="24"/>
      <c r="Z1114" s="30"/>
      <c r="AA1114" s="24" t="str">
        <f t="shared" ref="AA1114:AA1178" si="447">IFERROR(Z1114/X1114*100-100,"-")</f>
        <v>-</v>
      </c>
      <c r="AB1114" s="64">
        <f t="shared" ref="AB1114:AB1119" si="448">Z1114*$AB$3*$AB$4</f>
        <v>0</v>
      </c>
      <c r="AC1114" s="23" t="str">
        <f t="shared" ref="AC1114:AC1178" si="449">IFERROR(AB1114/Z1114*100-100,"-")</f>
        <v>-</v>
      </c>
    </row>
    <row r="1115" spans="1:29">
      <c r="A1115" s="25"/>
      <c r="B1115" s="25"/>
      <c r="C1115" s="25"/>
      <c r="D1115" s="25"/>
      <c r="E1115" s="25"/>
      <c r="F1115" s="28" t="s">
        <v>1086</v>
      </c>
      <c r="G1115" s="29">
        <v>136</v>
      </c>
      <c r="H1115" s="31"/>
      <c r="I1115" s="31"/>
      <c r="J1115" s="31"/>
      <c r="K1115" s="31"/>
      <c r="L1115" s="22" t="str">
        <f t="shared" si="417"/>
        <v>-</v>
      </c>
      <c r="M1115" s="31"/>
      <c r="N1115" s="31"/>
      <c r="O1115" s="22" t="str">
        <f t="shared" si="444"/>
        <v>-</v>
      </c>
      <c r="P1115" s="30">
        <v>149900000</v>
      </c>
      <c r="Q1115" s="31">
        <v>0</v>
      </c>
      <c r="R1115" s="22" t="str">
        <f t="shared" si="445"/>
        <v>-</v>
      </c>
      <c r="S1115" s="30">
        <v>139500000</v>
      </c>
      <c r="T1115" s="31">
        <v>0</v>
      </c>
      <c r="U1115" s="23" t="str">
        <f t="shared" si="446"/>
        <v>-</v>
      </c>
      <c r="V1115" s="94">
        <v>0</v>
      </c>
      <c r="W1115" s="24"/>
      <c r="X1115" s="30"/>
      <c r="Y1115" s="24"/>
      <c r="Z1115" s="30"/>
      <c r="AA1115" s="24" t="str">
        <f t="shared" si="447"/>
        <v>-</v>
      </c>
      <c r="AB1115" s="64">
        <f t="shared" si="448"/>
        <v>0</v>
      </c>
      <c r="AC1115" s="23" t="str">
        <f t="shared" si="449"/>
        <v>-</v>
      </c>
    </row>
    <row r="1116" spans="1:29">
      <c r="A1116" s="25"/>
      <c r="B1116" s="25"/>
      <c r="C1116" s="25"/>
      <c r="D1116" s="25"/>
      <c r="E1116" s="25"/>
      <c r="F1116" s="28" t="s">
        <v>1086</v>
      </c>
      <c r="G1116" s="29">
        <v>162</v>
      </c>
      <c r="H1116" s="31"/>
      <c r="I1116" s="31"/>
      <c r="J1116" s="31"/>
      <c r="K1116" s="31"/>
      <c r="L1116" s="22" t="str">
        <f t="shared" si="417"/>
        <v>-</v>
      </c>
      <c r="M1116" s="30">
        <v>700000</v>
      </c>
      <c r="N1116" s="31">
        <v>0</v>
      </c>
      <c r="O1116" s="22" t="str">
        <f t="shared" si="444"/>
        <v>-</v>
      </c>
      <c r="P1116" s="31"/>
      <c r="Q1116" s="31"/>
      <c r="R1116" s="22" t="str">
        <f t="shared" si="445"/>
        <v>-</v>
      </c>
      <c r="S1116" s="31"/>
      <c r="T1116" s="31"/>
      <c r="U1116" s="23" t="str">
        <f t="shared" si="446"/>
        <v>-</v>
      </c>
      <c r="V1116" s="30"/>
      <c r="W1116" s="24"/>
      <c r="X1116" s="30"/>
      <c r="Y1116" s="24"/>
      <c r="Z1116" s="30"/>
      <c r="AA1116" s="24" t="str">
        <f t="shared" si="447"/>
        <v>-</v>
      </c>
      <c r="AB1116" s="64">
        <f t="shared" si="448"/>
        <v>0</v>
      </c>
      <c r="AC1116" s="23" t="str">
        <f t="shared" si="449"/>
        <v>-</v>
      </c>
    </row>
    <row r="1117" spans="1:29">
      <c r="A1117" s="25"/>
      <c r="B1117" s="25"/>
      <c r="C1117" s="25"/>
      <c r="D1117" s="25"/>
      <c r="E1117" s="25"/>
      <c r="F1117" s="28" t="s">
        <v>1087</v>
      </c>
      <c r="G1117" s="29">
        <v>136</v>
      </c>
      <c r="H1117" s="31"/>
      <c r="I1117" s="31"/>
      <c r="J1117" s="31"/>
      <c r="K1117" s="31"/>
      <c r="L1117" s="22" t="str">
        <f t="shared" si="417"/>
        <v>-</v>
      </c>
      <c r="M1117" s="31"/>
      <c r="N1117" s="31"/>
      <c r="O1117" s="22" t="str">
        <f t="shared" si="444"/>
        <v>-</v>
      </c>
      <c r="P1117" s="31"/>
      <c r="Q1117" s="31"/>
      <c r="R1117" s="22" t="str">
        <f t="shared" si="445"/>
        <v>-</v>
      </c>
      <c r="S1117" s="30">
        <v>4265730</v>
      </c>
      <c r="T1117" s="31">
        <v>0</v>
      </c>
      <c r="U1117" s="23" t="str">
        <f t="shared" si="446"/>
        <v>-</v>
      </c>
      <c r="V1117" s="30"/>
      <c r="W1117" s="24"/>
      <c r="X1117" s="30"/>
      <c r="Y1117" s="24"/>
      <c r="Z1117" s="30"/>
      <c r="AA1117" s="24" t="str">
        <f t="shared" si="447"/>
        <v>-</v>
      </c>
      <c r="AB1117" s="64">
        <f t="shared" si="448"/>
        <v>0</v>
      </c>
      <c r="AC1117" s="23" t="str">
        <f t="shared" si="449"/>
        <v>-</v>
      </c>
    </row>
    <row r="1118" spans="1:29">
      <c r="A1118" s="25"/>
      <c r="B1118" s="25"/>
      <c r="C1118" s="25"/>
      <c r="D1118" s="25"/>
      <c r="E1118" s="25"/>
      <c r="F1118" s="28" t="s">
        <v>1080</v>
      </c>
      <c r="G1118" s="29">
        <v>136</v>
      </c>
      <c r="H1118" s="31"/>
      <c r="I1118" s="31"/>
      <c r="J1118" s="31"/>
      <c r="K1118" s="31"/>
      <c r="L1118" s="22" t="str">
        <f t="shared" si="417"/>
        <v>-</v>
      </c>
      <c r="M1118" s="30">
        <v>182409407</v>
      </c>
      <c r="N1118" s="30">
        <v>158430001</v>
      </c>
      <c r="O1118" s="22" t="str">
        <f t="shared" si="444"/>
        <v>-</v>
      </c>
      <c r="P1118" s="30">
        <v>90601000</v>
      </c>
      <c r="Q1118" s="30">
        <v>2371500</v>
      </c>
      <c r="R1118" s="22">
        <f t="shared" si="445"/>
        <v>-98.5031244177042</v>
      </c>
      <c r="S1118" s="30">
        <v>67092914</v>
      </c>
      <c r="T1118" s="30">
        <v>1357050</v>
      </c>
      <c r="U1118" s="23">
        <f t="shared" si="446"/>
        <v>2729.1340501792115</v>
      </c>
      <c r="V1118" s="94">
        <v>34519759</v>
      </c>
      <c r="W1118" s="24"/>
      <c r="X1118" s="30"/>
      <c r="Y1118" s="24"/>
      <c r="Z1118" s="30"/>
      <c r="AA1118" s="24" t="str">
        <f t="shared" si="447"/>
        <v>-</v>
      </c>
      <c r="AB1118" s="64">
        <f t="shared" si="448"/>
        <v>0</v>
      </c>
      <c r="AC1118" s="23" t="str">
        <f t="shared" si="449"/>
        <v>-</v>
      </c>
    </row>
    <row r="1119" spans="1:29">
      <c r="A1119" s="25"/>
      <c r="B1119" s="25"/>
      <c r="C1119" s="25"/>
      <c r="D1119" s="25"/>
      <c r="E1119" s="25"/>
      <c r="F1119" s="28" t="s">
        <v>1081</v>
      </c>
      <c r="G1119" s="29">
        <v>136</v>
      </c>
      <c r="H1119" s="31"/>
      <c r="I1119" s="31"/>
      <c r="J1119" s="31"/>
      <c r="K1119" s="31"/>
      <c r="L1119" s="22" t="str">
        <f t="shared" si="417"/>
        <v>-</v>
      </c>
      <c r="M1119" s="30">
        <v>163000000</v>
      </c>
      <c r="N1119" s="31">
        <v>0</v>
      </c>
      <c r="O1119" s="22" t="str">
        <f t="shared" si="444"/>
        <v>-</v>
      </c>
      <c r="P1119" s="30">
        <v>293440000</v>
      </c>
      <c r="Q1119" s="31">
        <v>0</v>
      </c>
      <c r="R1119" s="22" t="str">
        <f t="shared" si="445"/>
        <v>-</v>
      </c>
      <c r="S1119" s="30">
        <v>3471359</v>
      </c>
      <c r="T1119" s="31">
        <v>0</v>
      </c>
      <c r="U1119" s="23" t="str">
        <f t="shared" si="446"/>
        <v>-</v>
      </c>
      <c r="V1119" s="30"/>
      <c r="W1119" s="24"/>
      <c r="X1119" s="30"/>
      <c r="Y1119" s="24"/>
      <c r="Z1119" s="30"/>
      <c r="AA1119" s="24" t="str">
        <f t="shared" si="447"/>
        <v>-</v>
      </c>
      <c r="AB1119" s="64">
        <f t="shared" si="448"/>
        <v>0</v>
      </c>
      <c r="AC1119" s="23" t="str">
        <f t="shared" si="449"/>
        <v>-</v>
      </c>
    </row>
    <row r="1120" spans="1:29">
      <c r="A1120" s="25"/>
      <c r="B1120" s="25"/>
      <c r="C1120" s="25"/>
      <c r="D1120" s="25"/>
      <c r="E1120" s="26" t="s">
        <v>1088</v>
      </c>
      <c r="F1120" s="28"/>
      <c r="G1120" s="32" t="s">
        <v>355</v>
      </c>
      <c r="H1120" s="20">
        <f t="shared" ref="H1120:AB1120" si="450">H1121</f>
        <v>0</v>
      </c>
      <c r="I1120" s="20">
        <f t="shared" si="450"/>
        <v>0</v>
      </c>
      <c r="J1120" s="20">
        <f t="shared" si="450"/>
        <v>0</v>
      </c>
      <c r="K1120" s="20">
        <f t="shared" si="450"/>
        <v>0</v>
      </c>
      <c r="L1120" s="22" t="str">
        <f t="shared" si="417"/>
        <v>-</v>
      </c>
      <c r="M1120" s="20">
        <f t="shared" si="450"/>
        <v>0</v>
      </c>
      <c r="N1120" s="20">
        <f t="shared" si="450"/>
        <v>0</v>
      </c>
      <c r="O1120" s="22" t="str">
        <f t="shared" si="444"/>
        <v>-</v>
      </c>
      <c r="P1120" s="20">
        <f t="shared" si="450"/>
        <v>0</v>
      </c>
      <c r="Q1120" s="20">
        <f t="shared" si="450"/>
        <v>0</v>
      </c>
      <c r="R1120" s="22" t="str">
        <f t="shared" si="445"/>
        <v>-</v>
      </c>
      <c r="S1120" s="20">
        <f t="shared" si="450"/>
        <v>17000000</v>
      </c>
      <c r="T1120" s="20">
        <f t="shared" si="450"/>
        <v>0</v>
      </c>
      <c r="U1120" s="23" t="str">
        <f t="shared" si="446"/>
        <v>-</v>
      </c>
      <c r="V1120" s="79">
        <v>11929000</v>
      </c>
      <c r="W1120" s="80">
        <v>-29.829411764705881</v>
      </c>
      <c r="X1120" s="79">
        <v>0</v>
      </c>
      <c r="Y1120" s="80">
        <v>-100</v>
      </c>
      <c r="Z1120" s="79">
        <v>0</v>
      </c>
      <c r="AA1120" s="24" t="str">
        <f t="shared" si="447"/>
        <v>-</v>
      </c>
      <c r="AB1120" s="63">
        <f t="shared" si="450"/>
        <v>0</v>
      </c>
      <c r="AC1120" s="23" t="str">
        <f t="shared" si="449"/>
        <v>-</v>
      </c>
    </row>
    <row r="1121" spans="1:29">
      <c r="A1121" s="25"/>
      <c r="B1121" s="25"/>
      <c r="C1121" s="25"/>
      <c r="D1121" s="25"/>
      <c r="E1121" s="25"/>
      <c r="F1121" s="28" t="s">
        <v>1089</v>
      </c>
      <c r="G1121" s="29">
        <v>136</v>
      </c>
      <c r="H1121" s="31"/>
      <c r="I1121" s="31"/>
      <c r="J1121" s="31"/>
      <c r="K1121" s="31"/>
      <c r="L1121" s="22" t="str">
        <f t="shared" si="417"/>
        <v>-</v>
      </c>
      <c r="M1121" s="31"/>
      <c r="N1121" s="31"/>
      <c r="O1121" s="22" t="str">
        <f t="shared" si="444"/>
        <v>-</v>
      </c>
      <c r="P1121" s="31"/>
      <c r="Q1121" s="31"/>
      <c r="R1121" s="22" t="str">
        <f t="shared" si="445"/>
        <v>-</v>
      </c>
      <c r="S1121" s="30">
        <v>17000000</v>
      </c>
      <c r="T1121" s="31">
        <v>0</v>
      </c>
      <c r="U1121" s="23" t="str">
        <f t="shared" si="446"/>
        <v>-</v>
      </c>
      <c r="V1121" s="94">
        <v>11929000</v>
      </c>
      <c r="W1121" s="24"/>
      <c r="X1121" s="30"/>
      <c r="Y1121" s="24"/>
      <c r="Z1121" s="30"/>
      <c r="AA1121" s="24" t="str">
        <f t="shared" si="447"/>
        <v>-</v>
      </c>
      <c r="AB1121" s="64">
        <f>Z1121*$AB$3*$AB$4</f>
        <v>0</v>
      </c>
      <c r="AC1121" s="23" t="str">
        <f t="shared" si="449"/>
        <v>-</v>
      </c>
    </row>
    <row r="1122" spans="1:29">
      <c r="A1122" s="25"/>
      <c r="B1122" s="25"/>
      <c r="C1122" s="25"/>
      <c r="D1122" s="25"/>
      <c r="E1122" s="26" t="s">
        <v>174</v>
      </c>
      <c r="F1122" s="28"/>
      <c r="G1122" s="32" t="s">
        <v>355</v>
      </c>
      <c r="H1122" s="20">
        <f t="shared" ref="H1122:AB1122" si="451">H1123</f>
        <v>0</v>
      </c>
      <c r="I1122" s="20">
        <f t="shared" si="451"/>
        <v>0</v>
      </c>
      <c r="J1122" s="20">
        <f t="shared" si="451"/>
        <v>0</v>
      </c>
      <c r="K1122" s="20">
        <f t="shared" si="451"/>
        <v>0</v>
      </c>
      <c r="L1122" s="22" t="str">
        <f t="shared" si="417"/>
        <v>-</v>
      </c>
      <c r="M1122" s="20">
        <f t="shared" si="451"/>
        <v>60428881</v>
      </c>
      <c r="N1122" s="20">
        <f t="shared" si="451"/>
        <v>6478797</v>
      </c>
      <c r="O1122" s="22" t="str">
        <f t="shared" si="444"/>
        <v>-</v>
      </c>
      <c r="P1122" s="20">
        <f t="shared" si="451"/>
        <v>40392000</v>
      </c>
      <c r="Q1122" s="20">
        <f t="shared" si="451"/>
        <v>14504862</v>
      </c>
      <c r="R1122" s="22">
        <f t="shared" si="445"/>
        <v>123.88202624653931</v>
      </c>
      <c r="S1122" s="20">
        <f t="shared" si="451"/>
        <v>0</v>
      </c>
      <c r="T1122" s="20">
        <f t="shared" si="451"/>
        <v>0</v>
      </c>
      <c r="U1122" s="23">
        <f t="shared" si="446"/>
        <v>-100</v>
      </c>
      <c r="V1122" s="79">
        <v>20000000</v>
      </c>
      <c r="W1122" s="80" t="s">
        <v>1226</v>
      </c>
      <c r="X1122" s="79">
        <v>21951014.399999999</v>
      </c>
      <c r="Y1122" s="80">
        <v>9.7550719999999842</v>
      </c>
      <c r="Z1122" s="79">
        <v>24044305.93766208</v>
      </c>
      <c r="AA1122" s="24">
        <f t="shared" si="447"/>
        <v>9.5361950000000064</v>
      </c>
      <c r="AB1122" s="63">
        <f t="shared" si="451"/>
        <v>26289418.96028534</v>
      </c>
      <c r="AC1122" s="23">
        <f t="shared" si="449"/>
        <v>9.3374000000000024</v>
      </c>
    </row>
    <row r="1123" spans="1:29">
      <c r="A1123" s="25"/>
      <c r="B1123" s="25"/>
      <c r="C1123" s="25"/>
      <c r="D1123" s="25"/>
      <c r="E1123" s="25"/>
      <c r="F1123" s="28" t="s">
        <v>1082</v>
      </c>
      <c r="G1123" s="29">
        <v>136</v>
      </c>
      <c r="H1123" s="31"/>
      <c r="I1123" s="31"/>
      <c r="J1123" s="31"/>
      <c r="K1123" s="31"/>
      <c r="L1123" s="22" t="str">
        <f t="shared" ref="L1123:L1187" si="452">IFERROR(K1123/I1123*100-100,"-")</f>
        <v>-</v>
      </c>
      <c r="M1123" s="30">
        <v>60428881</v>
      </c>
      <c r="N1123" s="30">
        <v>6478797</v>
      </c>
      <c r="O1123" s="22" t="str">
        <f t="shared" si="444"/>
        <v>-</v>
      </c>
      <c r="P1123" s="30">
        <v>40392000</v>
      </c>
      <c r="Q1123" s="30">
        <v>14504862</v>
      </c>
      <c r="R1123" s="22">
        <f t="shared" si="445"/>
        <v>123.88202624653931</v>
      </c>
      <c r="S1123" s="31"/>
      <c r="T1123" s="31"/>
      <c r="U1123" s="23">
        <f t="shared" si="446"/>
        <v>-100</v>
      </c>
      <c r="V1123" s="94">
        <v>20000000</v>
      </c>
      <c r="W1123" s="24" t="s">
        <v>1226</v>
      </c>
      <c r="X1123" s="30">
        <v>21951014.399999999</v>
      </c>
      <c r="Y1123" s="24">
        <v>9.7550719999999842</v>
      </c>
      <c r="Z1123" s="30">
        <v>24044305.93766208</v>
      </c>
      <c r="AA1123" s="24">
        <f t="shared" si="447"/>
        <v>9.5361950000000064</v>
      </c>
      <c r="AB1123" s="64">
        <f>Z1123*$AB$3*$AB$4</f>
        <v>26289418.96028534</v>
      </c>
      <c r="AC1123" s="23">
        <f t="shared" si="449"/>
        <v>9.3374000000000024</v>
      </c>
    </row>
    <row r="1124" spans="1:29">
      <c r="A1124" s="25"/>
      <c r="B1124" s="25"/>
      <c r="C1124" s="25"/>
      <c r="D1124" s="25"/>
      <c r="E1124" s="26" t="s">
        <v>175</v>
      </c>
      <c r="F1124" s="28"/>
      <c r="G1124" s="32" t="s">
        <v>355</v>
      </c>
      <c r="H1124" s="20">
        <f t="shared" ref="H1124:AB1124" si="453">H1125+H1126</f>
        <v>0</v>
      </c>
      <c r="I1124" s="20">
        <f t="shared" si="453"/>
        <v>0</v>
      </c>
      <c r="J1124" s="20">
        <f t="shared" si="453"/>
        <v>0</v>
      </c>
      <c r="K1124" s="20">
        <f t="shared" si="453"/>
        <v>0</v>
      </c>
      <c r="L1124" s="22" t="str">
        <f t="shared" si="452"/>
        <v>-</v>
      </c>
      <c r="M1124" s="20">
        <f t="shared" si="453"/>
        <v>253200</v>
      </c>
      <c r="N1124" s="20">
        <f t="shared" si="453"/>
        <v>591695</v>
      </c>
      <c r="O1124" s="22" t="str">
        <f t="shared" si="444"/>
        <v>-</v>
      </c>
      <c r="P1124" s="20">
        <f t="shared" si="453"/>
        <v>8843000</v>
      </c>
      <c r="Q1124" s="20">
        <f t="shared" si="453"/>
        <v>24819530</v>
      </c>
      <c r="R1124" s="22">
        <f t="shared" si="445"/>
        <v>4094.6492703166332</v>
      </c>
      <c r="S1124" s="20">
        <f t="shared" si="453"/>
        <v>0</v>
      </c>
      <c r="T1124" s="20">
        <f t="shared" si="453"/>
        <v>0</v>
      </c>
      <c r="U1124" s="23">
        <f t="shared" si="446"/>
        <v>-100</v>
      </c>
      <c r="V1124" s="79">
        <v>12942000</v>
      </c>
      <c r="W1124" s="80" t="s">
        <v>1226</v>
      </c>
      <c r="X1124" s="79">
        <v>14204501.41824</v>
      </c>
      <c r="Y1124" s="80">
        <v>9.7550719999999842</v>
      </c>
      <c r="Z1124" s="79">
        <v>15559070.372261133</v>
      </c>
      <c r="AA1124" s="24">
        <f t="shared" si="447"/>
        <v>9.5361950000000064</v>
      </c>
      <c r="AB1124" s="63">
        <f t="shared" si="453"/>
        <v>17011883.009200644</v>
      </c>
      <c r="AC1124" s="23">
        <f t="shared" si="449"/>
        <v>9.3374000000000024</v>
      </c>
    </row>
    <row r="1125" spans="1:29">
      <c r="A1125" s="25"/>
      <c r="B1125" s="25"/>
      <c r="C1125" s="25"/>
      <c r="D1125" s="25"/>
      <c r="E1125" s="25"/>
      <c r="F1125" s="28" t="s">
        <v>1090</v>
      </c>
      <c r="G1125" s="29">
        <v>136</v>
      </c>
      <c r="H1125" s="31"/>
      <c r="I1125" s="31"/>
      <c r="J1125" s="31"/>
      <c r="K1125" s="31"/>
      <c r="L1125" s="22" t="str">
        <f t="shared" si="452"/>
        <v>-</v>
      </c>
      <c r="M1125" s="31">
        <v>0</v>
      </c>
      <c r="N1125" s="30">
        <v>591695</v>
      </c>
      <c r="O1125" s="22" t="str">
        <f t="shared" si="444"/>
        <v>-</v>
      </c>
      <c r="P1125" s="31">
        <v>0</v>
      </c>
      <c r="Q1125" s="30">
        <v>24819530</v>
      </c>
      <c r="R1125" s="22">
        <f t="shared" si="445"/>
        <v>4094.6492703166332</v>
      </c>
      <c r="S1125" s="31"/>
      <c r="T1125" s="31"/>
      <c r="U1125" s="23">
        <f t="shared" si="446"/>
        <v>-100</v>
      </c>
      <c r="V1125" s="30">
        <v>0</v>
      </c>
      <c r="W1125" s="24" t="s">
        <v>1226</v>
      </c>
      <c r="X1125" s="30">
        <v>0</v>
      </c>
      <c r="Y1125" s="24" t="s">
        <v>1226</v>
      </c>
      <c r="Z1125" s="30">
        <v>0</v>
      </c>
      <c r="AA1125" s="24" t="str">
        <f t="shared" si="447"/>
        <v>-</v>
      </c>
      <c r="AB1125" s="64">
        <f>Z1125*$AB$3*$AB$4</f>
        <v>0</v>
      </c>
      <c r="AC1125" s="23" t="str">
        <f t="shared" si="449"/>
        <v>-</v>
      </c>
    </row>
    <row r="1126" spans="1:29">
      <c r="A1126" s="25"/>
      <c r="B1126" s="25"/>
      <c r="C1126" s="25"/>
      <c r="D1126" s="25"/>
      <c r="E1126" s="25"/>
      <c r="F1126" s="28" t="s">
        <v>1091</v>
      </c>
      <c r="G1126" s="29">
        <v>136</v>
      </c>
      <c r="H1126" s="31"/>
      <c r="I1126" s="31"/>
      <c r="J1126" s="31"/>
      <c r="K1126" s="31"/>
      <c r="L1126" s="22" t="str">
        <f t="shared" si="452"/>
        <v>-</v>
      </c>
      <c r="M1126" s="30">
        <v>253200</v>
      </c>
      <c r="N1126" s="31">
        <v>0</v>
      </c>
      <c r="O1126" s="22" t="str">
        <f t="shared" si="444"/>
        <v>-</v>
      </c>
      <c r="P1126" s="30">
        <v>8843000</v>
      </c>
      <c r="Q1126" s="31">
        <v>0</v>
      </c>
      <c r="R1126" s="22" t="str">
        <f t="shared" si="445"/>
        <v>-</v>
      </c>
      <c r="S1126" s="31"/>
      <c r="T1126" s="31"/>
      <c r="U1126" s="23" t="str">
        <f t="shared" si="446"/>
        <v>-</v>
      </c>
      <c r="V1126" s="94">
        <v>12942000</v>
      </c>
      <c r="W1126" s="24" t="s">
        <v>1226</v>
      </c>
      <c r="X1126" s="30">
        <v>14204501.41824</v>
      </c>
      <c r="Y1126" s="24">
        <v>9.7550719999999842</v>
      </c>
      <c r="Z1126" s="30">
        <v>15559070.372261133</v>
      </c>
      <c r="AA1126" s="24">
        <f t="shared" si="447"/>
        <v>9.5361950000000064</v>
      </c>
      <c r="AB1126" s="64">
        <f>Z1126*$AB$3*$AB$4</f>
        <v>17011883.009200644</v>
      </c>
      <c r="AC1126" s="23">
        <f t="shared" si="449"/>
        <v>9.3374000000000024</v>
      </c>
    </row>
    <row r="1127" spans="1:29">
      <c r="A1127" s="25"/>
      <c r="B1127" s="25"/>
      <c r="C1127" s="25"/>
      <c r="D1127" s="26" t="s">
        <v>412</v>
      </c>
      <c r="E1127" s="26"/>
      <c r="F1127" s="28"/>
      <c r="G1127" s="32" t="s">
        <v>355</v>
      </c>
      <c r="H1127" s="20">
        <f t="shared" ref="H1127:AB1127" si="454">H1128+H1131+H1133+H1135</f>
        <v>218007474</v>
      </c>
      <c r="I1127" s="20">
        <f t="shared" si="454"/>
        <v>43625910</v>
      </c>
      <c r="J1127" s="20">
        <f t="shared" si="454"/>
        <v>0</v>
      </c>
      <c r="K1127" s="20">
        <f t="shared" si="454"/>
        <v>0</v>
      </c>
      <c r="L1127" s="22">
        <f t="shared" si="452"/>
        <v>-100</v>
      </c>
      <c r="M1127" s="20">
        <f t="shared" si="454"/>
        <v>0</v>
      </c>
      <c r="N1127" s="20">
        <f t="shared" si="454"/>
        <v>0</v>
      </c>
      <c r="O1127" s="22" t="str">
        <f t="shared" si="444"/>
        <v>-</v>
      </c>
      <c r="P1127" s="20">
        <f t="shared" si="454"/>
        <v>0</v>
      </c>
      <c r="Q1127" s="20">
        <f t="shared" si="454"/>
        <v>0</v>
      </c>
      <c r="R1127" s="22" t="str">
        <f t="shared" si="445"/>
        <v>-</v>
      </c>
      <c r="S1127" s="20">
        <f t="shared" si="454"/>
        <v>0</v>
      </c>
      <c r="T1127" s="20">
        <f t="shared" si="454"/>
        <v>0</v>
      </c>
      <c r="U1127" s="23" t="str">
        <f t="shared" si="446"/>
        <v>-</v>
      </c>
      <c r="V1127" s="79">
        <v>0</v>
      </c>
      <c r="W1127" s="80" t="s">
        <v>1226</v>
      </c>
      <c r="X1127" s="79">
        <v>0</v>
      </c>
      <c r="Y1127" s="80" t="s">
        <v>1226</v>
      </c>
      <c r="Z1127" s="79">
        <v>0</v>
      </c>
      <c r="AA1127" s="24" t="str">
        <f t="shared" si="447"/>
        <v>-</v>
      </c>
      <c r="AB1127" s="63">
        <f t="shared" si="454"/>
        <v>0</v>
      </c>
      <c r="AC1127" s="23" t="str">
        <f t="shared" si="449"/>
        <v>-</v>
      </c>
    </row>
    <row r="1128" spans="1:29">
      <c r="A1128" s="25"/>
      <c r="B1128" s="25"/>
      <c r="C1128" s="25"/>
      <c r="D1128" s="25"/>
      <c r="E1128" s="26" t="s">
        <v>410</v>
      </c>
      <c r="F1128" s="28"/>
      <c r="G1128" s="32" t="s">
        <v>355</v>
      </c>
      <c r="H1128" s="20">
        <f t="shared" ref="H1128:AB1128" si="455">H1129+H1130</f>
        <v>47734474</v>
      </c>
      <c r="I1128" s="20">
        <f t="shared" si="455"/>
        <v>13559051</v>
      </c>
      <c r="J1128" s="20">
        <f t="shared" si="455"/>
        <v>0</v>
      </c>
      <c r="K1128" s="20">
        <f t="shared" si="455"/>
        <v>0</v>
      </c>
      <c r="L1128" s="22">
        <f t="shared" si="452"/>
        <v>-100</v>
      </c>
      <c r="M1128" s="20">
        <f t="shared" si="455"/>
        <v>0</v>
      </c>
      <c r="N1128" s="20">
        <f t="shared" si="455"/>
        <v>0</v>
      </c>
      <c r="O1128" s="22" t="str">
        <f t="shared" si="444"/>
        <v>-</v>
      </c>
      <c r="P1128" s="20">
        <f t="shared" si="455"/>
        <v>0</v>
      </c>
      <c r="Q1128" s="20">
        <f t="shared" si="455"/>
        <v>0</v>
      </c>
      <c r="R1128" s="22" t="str">
        <f t="shared" si="445"/>
        <v>-</v>
      </c>
      <c r="S1128" s="20">
        <f t="shared" si="455"/>
        <v>0</v>
      </c>
      <c r="T1128" s="20">
        <f t="shared" si="455"/>
        <v>0</v>
      </c>
      <c r="U1128" s="23" t="str">
        <f t="shared" si="446"/>
        <v>-</v>
      </c>
      <c r="V1128" s="79">
        <v>0</v>
      </c>
      <c r="W1128" s="80" t="s">
        <v>1226</v>
      </c>
      <c r="X1128" s="79">
        <v>0</v>
      </c>
      <c r="Y1128" s="80" t="s">
        <v>1226</v>
      </c>
      <c r="Z1128" s="79">
        <v>0</v>
      </c>
      <c r="AA1128" s="24" t="str">
        <f t="shared" si="447"/>
        <v>-</v>
      </c>
      <c r="AB1128" s="63">
        <f t="shared" si="455"/>
        <v>0</v>
      </c>
      <c r="AC1128" s="23" t="str">
        <f t="shared" si="449"/>
        <v>-</v>
      </c>
    </row>
    <row r="1129" spans="1:29">
      <c r="A1129" s="25"/>
      <c r="B1129" s="25"/>
      <c r="C1129" s="25"/>
      <c r="D1129" s="25"/>
      <c r="E1129" s="25"/>
      <c r="F1129" s="28" t="s">
        <v>1092</v>
      </c>
      <c r="G1129" s="29">
        <v>136</v>
      </c>
      <c r="H1129" s="30">
        <v>19709451</v>
      </c>
      <c r="I1129" s="31">
        <v>0</v>
      </c>
      <c r="J1129" s="31"/>
      <c r="K1129" s="31"/>
      <c r="L1129" s="22" t="str">
        <f t="shared" si="452"/>
        <v>-</v>
      </c>
      <c r="M1129" s="31"/>
      <c r="N1129" s="31"/>
      <c r="O1129" s="22" t="str">
        <f t="shared" si="444"/>
        <v>-</v>
      </c>
      <c r="P1129" s="31"/>
      <c r="Q1129" s="31"/>
      <c r="R1129" s="22" t="str">
        <f t="shared" si="445"/>
        <v>-</v>
      </c>
      <c r="S1129" s="31"/>
      <c r="T1129" s="31"/>
      <c r="U1129" s="23" t="str">
        <f t="shared" si="446"/>
        <v>-</v>
      </c>
      <c r="V1129" s="30">
        <v>0</v>
      </c>
      <c r="W1129" s="24" t="s">
        <v>1226</v>
      </c>
      <c r="X1129" s="30">
        <v>0</v>
      </c>
      <c r="Y1129" s="24" t="s">
        <v>1226</v>
      </c>
      <c r="Z1129" s="30">
        <v>0</v>
      </c>
      <c r="AA1129" s="24" t="str">
        <f t="shared" si="447"/>
        <v>-</v>
      </c>
      <c r="AB1129" s="64">
        <f>Z1129*$AB$3*$AB$4</f>
        <v>0</v>
      </c>
      <c r="AC1129" s="23" t="str">
        <f t="shared" si="449"/>
        <v>-</v>
      </c>
    </row>
    <row r="1130" spans="1:29">
      <c r="A1130" s="25"/>
      <c r="B1130" s="25"/>
      <c r="C1130" s="25"/>
      <c r="D1130" s="25"/>
      <c r="E1130" s="25"/>
      <c r="F1130" s="28" t="s">
        <v>1077</v>
      </c>
      <c r="G1130" s="29">
        <v>136</v>
      </c>
      <c r="H1130" s="30">
        <v>28025023</v>
      </c>
      <c r="I1130" s="30">
        <v>13559051</v>
      </c>
      <c r="J1130" s="31"/>
      <c r="K1130" s="31"/>
      <c r="L1130" s="22">
        <f t="shared" si="452"/>
        <v>-100</v>
      </c>
      <c r="M1130" s="31"/>
      <c r="N1130" s="31"/>
      <c r="O1130" s="22" t="str">
        <f t="shared" si="444"/>
        <v>-</v>
      </c>
      <c r="P1130" s="31"/>
      <c r="Q1130" s="31"/>
      <c r="R1130" s="22" t="str">
        <f t="shared" si="445"/>
        <v>-</v>
      </c>
      <c r="S1130" s="31"/>
      <c r="T1130" s="31"/>
      <c r="U1130" s="23" t="str">
        <f t="shared" si="446"/>
        <v>-</v>
      </c>
      <c r="V1130" s="30">
        <v>0</v>
      </c>
      <c r="W1130" s="24" t="s">
        <v>1226</v>
      </c>
      <c r="X1130" s="30">
        <v>0</v>
      </c>
      <c r="Y1130" s="24" t="s">
        <v>1226</v>
      </c>
      <c r="Z1130" s="30">
        <v>0</v>
      </c>
      <c r="AA1130" s="24" t="str">
        <f t="shared" si="447"/>
        <v>-</v>
      </c>
      <c r="AB1130" s="64">
        <f>Z1130*$AB$3*$AB$4</f>
        <v>0</v>
      </c>
      <c r="AC1130" s="23" t="str">
        <f t="shared" si="449"/>
        <v>-</v>
      </c>
    </row>
    <row r="1131" spans="1:29">
      <c r="A1131" s="25"/>
      <c r="B1131" s="25"/>
      <c r="C1131" s="25"/>
      <c r="D1131" s="25"/>
      <c r="E1131" s="26" t="s">
        <v>171</v>
      </c>
      <c r="F1131" s="28"/>
      <c r="G1131" s="32" t="s">
        <v>355</v>
      </c>
      <c r="H1131" s="20">
        <f t="shared" ref="H1131:AB1131" si="456">H1132</f>
        <v>26000000</v>
      </c>
      <c r="I1131" s="20">
        <f t="shared" si="456"/>
        <v>0</v>
      </c>
      <c r="J1131" s="20">
        <f t="shared" si="456"/>
        <v>0</v>
      </c>
      <c r="K1131" s="20">
        <f t="shared" si="456"/>
        <v>0</v>
      </c>
      <c r="L1131" s="22" t="str">
        <f t="shared" si="452"/>
        <v>-</v>
      </c>
      <c r="M1131" s="20">
        <f t="shared" si="456"/>
        <v>0</v>
      </c>
      <c r="N1131" s="20">
        <f t="shared" si="456"/>
        <v>0</v>
      </c>
      <c r="O1131" s="22" t="str">
        <f t="shared" si="444"/>
        <v>-</v>
      </c>
      <c r="P1131" s="20">
        <f t="shared" si="456"/>
        <v>0</v>
      </c>
      <c r="Q1131" s="20">
        <f t="shared" si="456"/>
        <v>0</v>
      </c>
      <c r="R1131" s="22" t="str">
        <f t="shared" si="445"/>
        <v>-</v>
      </c>
      <c r="S1131" s="20">
        <f t="shared" si="456"/>
        <v>0</v>
      </c>
      <c r="T1131" s="20">
        <f t="shared" si="456"/>
        <v>0</v>
      </c>
      <c r="U1131" s="23" t="str">
        <f t="shared" si="446"/>
        <v>-</v>
      </c>
      <c r="V1131" s="79">
        <v>0</v>
      </c>
      <c r="W1131" s="80" t="s">
        <v>1226</v>
      </c>
      <c r="X1131" s="79">
        <v>0</v>
      </c>
      <c r="Y1131" s="80" t="s">
        <v>1226</v>
      </c>
      <c r="Z1131" s="79">
        <v>0</v>
      </c>
      <c r="AA1131" s="24" t="str">
        <f t="shared" si="447"/>
        <v>-</v>
      </c>
      <c r="AB1131" s="63">
        <f t="shared" si="456"/>
        <v>0</v>
      </c>
      <c r="AC1131" s="23" t="str">
        <f t="shared" si="449"/>
        <v>-</v>
      </c>
    </row>
    <row r="1132" spans="1:29">
      <c r="A1132" s="25"/>
      <c r="B1132" s="25"/>
      <c r="C1132" s="25"/>
      <c r="D1132" s="25"/>
      <c r="E1132" s="25"/>
      <c r="F1132" s="28" t="s">
        <v>1078</v>
      </c>
      <c r="G1132" s="29">
        <v>136</v>
      </c>
      <c r="H1132" s="30">
        <v>26000000</v>
      </c>
      <c r="I1132" s="31">
        <v>0</v>
      </c>
      <c r="J1132" s="31"/>
      <c r="K1132" s="31"/>
      <c r="L1132" s="22" t="str">
        <f t="shared" si="452"/>
        <v>-</v>
      </c>
      <c r="M1132" s="31"/>
      <c r="N1132" s="31"/>
      <c r="O1132" s="22" t="str">
        <f t="shared" si="444"/>
        <v>-</v>
      </c>
      <c r="P1132" s="31"/>
      <c r="Q1132" s="31"/>
      <c r="R1132" s="22" t="str">
        <f t="shared" si="445"/>
        <v>-</v>
      </c>
      <c r="S1132" s="31"/>
      <c r="T1132" s="31"/>
      <c r="U1132" s="23" t="str">
        <f t="shared" si="446"/>
        <v>-</v>
      </c>
      <c r="V1132" s="30">
        <v>0</v>
      </c>
      <c r="W1132" s="24" t="s">
        <v>1226</v>
      </c>
      <c r="X1132" s="30">
        <v>0</v>
      </c>
      <c r="Y1132" s="24" t="s">
        <v>1226</v>
      </c>
      <c r="Z1132" s="30">
        <v>0</v>
      </c>
      <c r="AA1132" s="24" t="str">
        <f t="shared" si="447"/>
        <v>-</v>
      </c>
      <c r="AB1132" s="64">
        <f>Z1132*$AB$3*$AB$4</f>
        <v>0</v>
      </c>
      <c r="AC1132" s="23" t="str">
        <f t="shared" si="449"/>
        <v>-</v>
      </c>
    </row>
    <row r="1133" spans="1:29">
      <c r="A1133" s="25"/>
      <c r="B1133" s="25"/>
      <c r="C1133" s="25"/>
      <c r="D1133" s="25"/>
      <c r="E1133" s="26" t="s">
        <v>173</v>
      </c>
      <c r="F1133" s="28"/>
      <c r="G1133" s="32" t="s">
        <v>355</v>
      </c>
      <c r="H1133" s="20">
        <f t="shared" ref="H1133:AB1133" si="457">H1134</f>
        <v>77788000</v>
      </c>
      <c r="I1133" s="20">
        <f t="shared" si="457"/>
        <v>0</v>
      </c>
      <c r="J1133" s="20">
        <f t="shared" si="457"/>
        <v>0</v>
      </c>
      <c r="K1133" s="20">
        <f t="shared" si="457"/>
        <v>0</v>
      </c>
      <c r="L1133" s="22" t="str">
        <f t="shared" si="452"/>
        <v>-</v>
      </c>
      <c r="M1133" s="20">
        <f t="shared" si="457"/>
        <v>0</v>
      </c>
      <c r="N1133" s="20">
        <f t="shared" si="457"/>
        <v>0</v>
      </c>
      <c r="O1133" s="22" t="str">
        <f t="shared" si="444"/>
        <v>-</v>
      </c>
      <c r="P1133" s="20">
        <f t="shared" si="457"/>
        <v>0</v>
      </c>
      <c r="Q1133" s="20">
        <f t="shared" si="457"/>
        <v>0</v>
      </c>
      <c r="R1133" s="22" t="str">
        <f t="shared" si="445"/>
        <v>-</v>
      </c>
      <c r="S1133" s="20">
        <f t="shared" si="457"/>
        <v>0</v>
      </c>
      <c r="T1133" s="20">
        <f t="shared" si="457"/>
        <v>0</v>
      </c>
      <c r="U1133" s="23" t="str">
        <f t="shared" si="446"/>
        <v>-</v>
      </c>
      <c r="V1133" s="79">
        <v>0</v>
      </c>
      <c r="W1133" s="80" t="s">
        <v>1226</v>
      </c>
      <c r="X1133" s="79">
        <v>0</v>
      </c>
      <c r="Y1133" s="80" t="s">
        <v>1226</v>
      </c>
      <c r="Z1133" s="79">
        <v>0</v>
      </c>
      <c r="AA1133" s="24" t="str">
        <f t="shared" si="447"/>
        <v>-</v>
      </c>
      <c r="AB1133" s="63">
        <f t="shared" si="457"/>
        <v>0</v>
      </c>
      <c r="AC1133" s="23" t="str">
        <f t="shared" si="449"/>
        <v>-</v>
      </c>
    </row>
    <row r="1134" spans="1:29">
      <c r="A1134" s="25"/>
      <c r="B1134" s="25"/>
      <c r="C1134" s="25"/>
      <c r="D1134" s="25"/>
      <c r="E1134" s="25"/>
      <c r="F1134" s="28" t="s">
        <v>1080</v>
      </c>
      <c r="G1134" s="29">
        <v>136</v>
      </c>
      <c r="H1134" s="30">
        <v>77788000</v>
      </c>
      <c r="I1134" s="31">
        <v>0</v>
      </c>
      <c r="J1134" s="31"/>
      <c r="K1134" s="31"/>
      <c r="L1134" s="22" t="str">
        <f t="shared" si="452"/>
        <v>-</v>
      </c>
      <c r="M1134" s="31"/>
      <c r="N1134" s="31"/>
      <c r="O1134" s="22" t="str">
        <f t="shared" si="444"/>
        <v>-</v>
      </c>
      <c r="P1134" s="31"/>
      <c r="Q1134" s="31"/>
      <c r="R1134" s="22" t="str">
        <f t="shared" si="445"/>
        <v>-</v>
      </c>
      <c r="S1134" s="31"/>
      <c r="T1134" s="31"/>
      <c r="U1134" s="23" t="str">
        <f t="shared" si="446"/>
        <v>-</v>
      </c>
      <c r="V1134" s="82">
        <v>0</v>
      </c>
      <c r="W1134" s="24" t="s">
        <v>1226</v>
      </c>
      <c r="X1134" s="30">
        <v>0</v>
      </c>
      <c r="Y1134" s="24" t="s">
        <v>1226</v>
      </c>
      <c r="Z1134" s="30">
        <v>0</v>
      </c>
      <c r="AA1134" s="24" t="str">
        <f t="shared" si="447"/>
        <v>-</v>
      </c>
      <c r="AB1134" s="64">
        <f>Z1134*$AB$3*$AB$4</f>
        <v>0</v>
      </c>
      <c r="AC1134" s="23" t="str">
        <f t="shared" si="449"/>
        <v>-</v>
      </c>
    </row>
    <row r="1135" spans="1:29">
      <c r="A1135" s="25"/>
      <c r="B1135" s="25"/>
      <c r="C1135" s="25"/>
      <c r="D1135" s="25"/>
      <c r="E1135" s="26" t="s">
        <v>174</v>
      </c>
      <c r="F1135" s="28"/>
      <c r="G1135" s="32" t="s">
        <v>355</v>
      </c>
      <c r="H1135" s="20">
        <f t="shared" ref="H1135:AB1135" si="458">H1136</f>
        <v>66485000</v>
      </c>
      <c r="I1135" s="20">
        <f t="shared" si="458"/>
        <v>30066859</v>
      </c>
      <c r="J1135" s="20">
        <f t="shared" si="458"/>
        <v>0</v>
      </c>
      <c r="K1135" s="20">
        <f t="shared" si="458"/>
        <v>0</v>
      </c>
      <c r="L1135" s="22">
        <f t="shared" si="452"/>
        <v>-100</v>
      </c>
      <c r="M1135" s="20">
        <f t="shared" si="458"/>
        <v>0</v>
      </c>
      <c r="N1135" s="20">
        <f t="shared" si="458"/>
        <v>0</v>
      </c>
      <c r="O1135" s="22" t="str">
        <f t="shared" si="444"/>
        <v>-</v>
      </c>
      <c r="P1135" s="20">
        <f t="shared" si="458"/>
        <v>0</v>
      </c>
      <c r="Q1135" s="20">
        <f t="shared" si="458"/>
        <v>0</v>
      </c>
      <c r="R1135" s="22" t="str">
        <f t="shared" si="445"/>
        <v>-</v>
      </c>
      <c r="S1135" s="20">
        <f t="shared" si="458"/>
        <v>0</v>
      </c>
      <c r="T1135" s="20">
        <f t="shared" si="458"/>
        <v>0</v>
      </c>
      <c r="U1135" s="23" t="str">
        <f t="shared" si="446"/>
        <v>-</v>
      </c>
      <c r="V1135" s="79">
        <v>0</v>
      </c>
      <c r="W1135" s="80" t="s">
        <v>1226</v>
      </c>
      <c r="X1135" s="79">
        <v>0</v>
      </c>
      <c r="Y1135" s="80" t="s">
        <v>1226</v>
      </c>
      <c r="Z1135" s="79">
        <v>0</v>
      </c>
      <c r="AA1135" s="24" t="str">
        <f t="shared" si="447"/>
        <v>-</v>
      </c>
      <c r="AB1135" s="63">
        <f t="shared" si="458"/>
        <v>0</v>
      </c>
      <c r="AC1135" s="23" t="str">
        <f t="shared" si="449"/>
        <v>-</v>
      </c>
    </row>
    <row r="1136" spans="1:29">
      <c r="A1136" s="25"/>
      <c r="B1136" s="25"/>
      <c r="C1136" s="25"/>
      <c r="D1136" s="25"/>
      <c r="E1136" s="25"/>
      <c r="F1136" s="28" t="s">
        <v>1082</v>
      </c>
      <c r="G1136" s="29">
        <v>136</v>
      </c>
      <c r="H1136" s="30">
        <v>66485000</v>
      </c>
      <c r="I1136" s="30">
        <v>30066859</v>
      </c>
      <c r="J1136" s="31"/>
      <c r="K1136" s="31"/>
      <c r="L1136" s="22">
        <f t="shared" si="452"/>
        <v>-100</v>
      </c>
      <c r="M1136" s="31"/>
      <c r="N1136" s="31"/>
      <c r="O1136" s="22" t="str">
        <f t="shared" si="444"/>
        <v>-</v>
      </c>
      <c r="P1136" s="31"/>
      <c r="Q1136" s="31"/>
      <c r="R1136" s="22" t="str">
        <f t="shared" si="445"/>
        <v>-</v>
      </c>
      <c r="S1136" s="31"/>
      <c r="T1136" s="31"/>
      <c r="U1136" s="23" t="str">
        <f t="shared" si="446"/>
        <v>-</v>
      </c>
      <c r="V1136" s="30">
        <v>0</v>
      </c>
      <c r="W1136" s="24" t="s">
        <v>1226</v>
      </c>
      <c r="X1136" s="30">
        <v>0</v>
      </c>
      <c r="Y1136" s="24" t="s">
        <v>1226</v>
      </c>
      <c r="Z1136" s="30">
        <v>0</v>
      </c>
      <c r="AA1136" s="24" t="str">
        <f t="shared" si="447"/>
        <v>-</v>
      </c>
      <c r="AB1136" s="64">
        <f>Z1136*$AB$3*$AB$4</f>
        <v>0</v>
      </c>
      <c r="AC1136" s="23" t="str">
        <f t="shared" si="449"/>
        <v>-</v>
      </c>
    </row>
    <row r="1137" spans="1:29" ht="20.100000000000001" customHeight="1">
      <c r="A1137" s="25"/>
      <c r="B1137" s="26" t="s">
        <v>176</v>
      </c>
      <c r="C1137" s="26"/>
      <c r="D1137" s="26"/>
      <c r="E1137" s="26"/>
      <c r="F1137" s="28"/>
      <c r="G1137" s="32" t="s">
        <v>355</v>
      </c>
      <c r="H1137" s="20">
        <f t="shared" ref="H1137:AB1137" si="459">H1138+H1144</f>
        <v>74081175</v>
      </c>
      <c r="I1137" s="20">
        <f t="shared" si="459"/>
        <v>6634924</v>
      </c>
      <c r="J1137" s="20">
        <f t="shared" si="459"/>
        <v>26307959</v>
      </c>
      <c r="K1137" s="20">
        <f t="shared" si="459"/>
        <v>36955705</v>
      </c>
      <c r="L1137" s="22">
        <f t="shared" si="452"/>
        <v>456.98761583403223</v>
      </c>
      <c r="M1137" s="20">
        <f t="shared" si="459"/>
        <v>36073382</v>
      </c>
      <c r="N1137" s="20">
        <f t="shared" si="459"/>
        <v>67366590</v>
      </c>
      <c r="O1137" s="22">
        <f t="shared" si="444"/>
        <v>82.290095669937841</v>
      </c>
      <c r="P1137" s="20">
        <f t="shared" si="459"/>
        <v>42006238</v>
      </c>
      <c r="Q1137" s="20">
        <f t="shared" si="459"/>
        <v>28402325</v>
      </c>
      <c r="R1137" s="22">
        <f t="shared" si="445"/>
        <v>-57.83915290947634</v>
      </c>
      <c r="S1137" s="20">
        <f t="shared" si="459"/>
        <v>5920635</v>
      </c>
      <c r="T1137" s="20">
        <f t="shared" si="459"/>
        <v>4242978</v>
      </c>
      <c r="U1137" s="23">
        <f t="shared" si="446"/>
        <v>-79.154400211954481</v>
      </c>
      <c r="V1137" s="79">
        <v>15915083</v>
      </c>
      <c r="W1137" s="79">
        <v>102.68096243055012</v>
      </c>
      <c r="X1137" s="79">
        <v>0</v>
      </c>
      <c r="Y1137" s="79">
        <v>-300</v>
      </c>
      <c r="Z1137" s="79">
        <v>0</v>
      </c>
      <c r="AA1137" s="24" t="str">
        <f t="shared" si="447"/>
        <v>-</v>
      </c>
      <c r="AB1137" s="63">
        <f t="shared" si="459"/>
        <v>0</v>
      </c>
      <c r="AC1137" s="23" t="str">
        <f t="shared" si="449"/>
        <v>-</v>
      </c>
    </row>
    <row r="1138" spans="1:29">
      <c r="A1138" s="25"/>
      <c r="B1138" s="25"/>
      <c r="C1138" s="26" t="s">
        <v>54</v>
      </c>
      <c r="D1138" s="26"/>
      <c r="E1138" s="26"/>
      <c r="F1138" s="28"/>
      <c r="G1138" s="32" t="s">
        <v>355</v>
      </c>
      <c r="H1138" s="20">
        <f t="shared" ref="H1138:AB1139" si="460">H1139</f>
        <v>2631175</v>
      </c>
      <c r="I1138" s="20">
        <f t="shared" si="460"/>
        <v>2998103</v>
      </c>
      <c r="J1138" s="20">
        <f t="shared" si="460"/>
        <v>3807959</v>
      </c>
      <c r="K1138" s="20">
        <f t="shared" si="460"/>
        <v>3826651</v>
      </c>
      <c r="L1138" s="22">
        <f t="shared" si="452"/>
        <v>27.635741667314306</v>
      </c>
      <c r="M1138" s="20">
        <f t="shared" si="460"/>
        <v>1945432</v>
      </c>
      <c r="N1138" s="20">
        <f t="shared" si="460"/>
        <v>1975134</v>
      </c>
      <c r="O1138" s="22">
        <f t="shared" si="444"/>
        <v>-48.384788683368306</v>
      </c>
      <c r="P1138" s="20">
        <f t="shared" si="460"/>
        <v>4206238</v>
      </c>
      <c r="Q1138" s="20">
        <f t="shared" si="460"/>
        <v>7054143</v>
      </c>
      <c r="R1138" s="22">
        <f t="shared" si="445"/>
        <v>257.14756568415106</v>
      </c>
      <c r="S1138" s="20">
        <f t="shared" si="460"/>
        <v>0</v>
      </c>
      <c r="T1138" s="20">
        <f t="shared" si="460"/>
        <v>740577</v>
      </c>
      <c r="U1138" s="23">
        <f t="shared" si="446"/>
        <v>-100</v>
      </c>
      <c r="V1138" s="79">
        <v>3915083</v>
      </c>
      <c r="W1138" s="79">
        <v>0</v>
      </c>
      <c r="X1138" s="79">
        <v>0</v>
      </c>
      <c r="Y1138" s="79">
        <v>-200</v>
      </c>
      <c r="Z1138" s="79">
        <v>0</v>
      </c>
      <c r="AA1138" s="24" t="str">
        <f t="shared" si="447"/>
        <v>-</v>
      </c>
      <c r="AB1138" s="63">
        <f t="shared" si="460"/>
        <v>0</v>
      </c>
      <c r="AC1138" s="23" t="str">
        <f t="shared" si="449"/>
        <v>-</v>
      </c>
    </row>
    <row r="1139" spans="1:29">
      <c r="A1139" s="25"/>
      <c r="B1139" s="25"/>
      <c r="C1139" s="25"/>
      <c r="D1139" s="26" t="s">
        <v>413</v>
      </c>
      <c r="E1139" s="26"/>
      <c r="F1139" s="28"/>
      <c r="G1139" s="32" t="s">
        <v>355</v>
      </c>
      <c r="H1139" s="20">
        <f t="shared" si="460"/>
        <v>2631175</v>
      </c>
      <c r="I1139" s="20">
        <f t="shared" si="460"/>
        <v>2998103</v>
      </c>
      <c r="J1139" s="20">
        <f t="shared" si="460"/>
        <v>3807959</v>
      </c>
      <c r="K1139" s="20">
        <f t="shared" si="460"/>
        <v>3826651</v>
      </c>
      <c r="L1139" s="22">
        <f t="shared" si="452"/>
        <v>27.635741667314306</v>
      </c>
      <c r="M1139" s="20">
        <f t="shared" si="460"/>
        <v>1945432</v>
      </c>
      <c r="N1139" s="20">
        <f t="shared" si="460"/>
        <v>1975134</v>
      </c>
      <c r="O1139" s="22">
        <f t="shared" si="444"/>
        <v>-48.384788683368306</v>
      </c>
      <c r="P1139" s="20">
        <f t="shared" si="460"/>
        <v>4206238</v>
      </c>
      <c r="Q1139" s="20">
        <f t="shared" si="460"/>
        <v>7054143</v>
      </c>
      <c r="R1139" s="22">
        <f t="shared" si="445"/>
        <v>257.14756568415106</v>
      </c>
      <c r="S1139" s="20">
        <f t="shared" si="460"/>
        <v>0</v>
      </c>
      <c r="T1139" s="20">
        <f t="shared" si="460"/>
        <v>740577</v>
      </c>
      <c r="U1139" s="23">
        <f t="shared" si="446"/>
        <v>-100</v>
      </c>
      <c r="V1139" s="79">
        <v>3915083</v>
      </c>
      <c r="W1139" s="79">
        <v>0</v>
      </c>
      <c r="X1139" s="79">
        <v>0</v>
      </c>
      <c r="Y1139" s="79">
        <v>-200</v>
      </c>
      <c r="Z1139" s="79">
        <v>0</v>
      </c>
      <c r="AA1139" s="24" t="str">
        <f t="shared" si="447"/>
        <v>-</v>
      </c>
      <c r="AB1139" s="63">
        <f t="shared" si="460"/>
        <v>0</v>
      </c>
      <c r="AC1139" s="23" t="str">
        <f t="shared" si="449"/>
        <v>-</v>
      </c>
    </row>
    <row r="1140" spans="1:29">
      <c r="A1140" s="25"/>
      <c r="B1140" s="25"/>
      <c r="C1140" s="25"/>
      <c r="D1140" s="25"/>
      <c r="E1140" s="26" t="s">
        <v>179</v>
      </c>
      <c r="F1140" s="28"/>
      <c r="G1140" s="32" t="s">
        <v>355</v>
      </c>
      <c r="H1140" s="20">
        <f t="shared" ref="H1140:AB1140" si="461">SUM(H1141:H1143)</f>
        <v>2631175</v>
      </c>
      <c r="I1140" s="20">
        <f t="shared" si="461"/>
        <v>2998103</v>
      </c>
      <c r="J1140" s="20">
        <f t="shared" si="461"/>
        <v>3807959</v>
      </c>
      <c r="K1140" s="20">
        <f t="shared" si="461"/>
        <v>3826651</v>
      </c>
      <c r="L1140" s="22">
        <f t="shared" si="452"/>
        <v>27.635741667314306</v>
      </c>
      <c r="M1140" s="20">
        <f t="shared" si="461"/>
        <v>1945432</v>
      </c>
      <c r="N1140" s="20">
        <f t="shared" si="461"/>
        <v>1975134</v>
      </c>
      <c r="O1140" s="22">
        <f t="shared" si="444"/>
        <v>-48.384788683368306</v>
      </c>
      <c r="P1140" s="20">
        <f t="shared" si="461"/>
        <v>4206238</v>
      </c>
      <c r="Q1140" s="20">
        <f t="shared" si="461"/>
        <v>7054143</v>
      </c>
      <c r="R1140" s="22">
        <f t="shared" si="445"/>
        <v>257.14756568415106</v>
      </c>
      <c r="S1140" s="20">
        <f t="shared" si="461"/>
        <v>0</v>
      </c>
      <c r="T1140" s="20">
        <f t="shared" si="461"/>
        <v>740577</v>
      </c>
      <c r="U1140" s="23">
        <f t="shared" si="446"/>
        <v>-100</v>
      </c>
      <c r="V1140" s="79">
        <v>3915083</v>
      </c>
      <c r="W1140" s="79">
        <v>0</v>
      </c>
      <c r="X1140" s="79">
        <v>0</v>
      </c>
      <c r="Y1140" s="79">
        <v>-200</v>
      </c>
      <c r="Z1140" s="79">
        <v>0</v>
      </c>
      <c r="AA1140" s="24" t="str">
        <f t="shared" si="447"/>
        <v>-</v>
      </c>
      <c r="AB1140" s="63">
        <f t="shared" si="461"/>
        <v>0</v>
      </c>
      <c r="AC1140" s="23" t="str">
        <f t="shared" si="449"/>
        <v>-</v>
      </c>
    </row>
    <row r="1141" spans="1:29">
      <c r="A1141" s="25"/>
      <c r="B1141" s="25"/>
      <c r="C1141" s="25"/>
      <c r="D1141" s="25"/>
      <c r="E1141" s="25"/>
      <c r="F1141" s="28" t="s">
        <v>1093</v>
      </c>
      <c r="G1141" s="29">
        <v>117</v>
      </c>
      <c r="H1141" s="30">
        <v>2414175</v>
      </c>
      <c r="I1141" s="30">
        <v>2998103</v>
      </c>
      <c r="J1141" s="30">
        <v>2300000</v>
      </c>
      <c r="K1141" s="30">
        <v>2130510</v>
      </c>
      <c r="L1141" s="22">
        <f t="shared" si="452"/>
        <v>-28.938065169875742</v>
      </c>
      <c r="M1141" s="30">
        <v>1418364</v>
      </c>
      <c r="N1141" s="30">
        <v>1418364</v>
      </c>
      <c r="O1141" s="22">
        <f t="shared" si="444"/>
        <v>-33.426081079178232</v>
      </c>
      <c r="P1141" s="30">
        <v>2171147</v>
      </c>
      <c r="Q1141" s="30">
        <v>4975005</v>
      </c>
      <c r="R1141" s="22">
        <f t="shared" si="445"/>
        <v>250.75657588602081</v>
      </c>
      <c r="S1141" s="31">
        <v>0</v>
      </c>
      <c r="T1141" s="30">
        <v>740577</v>
      </c>
      <c r="U1141" s="23">
        <f t="shared" si="446"/>
        <v>-100</v>
      </c>
      <c r="V1141" s="94">
        <v>3515083</v>
      </c>
      <c r="W1141" s="24" t="s">
        <v>1226</v>
      </c>
      <c r="X1141" s="30">
        <v>0</v>
      </c>
      <c r="Y1141" s="24">
        <v>-100</v>
      </c>
      <c r="Z1141" s="30">
        <v>0</v>
      </c>
      <c r="AA1141" s="24" t="str">
        <f t="shared" si="447"/>
        <v>-</v>
      </c>
      <c r="AB1141" s="64">
        <f>Z1141*$AB$3*$AB$4</f>
        <v>0</v>
      </c>
      <c r="AC1141" s="23" t="str">
        <f t="shared" si="449"/>
        <v>-</v>
      </c>
    </row>
    <row r="1142" spans="1:29">
      <c r="A1142" s="25"/>
      <c r="B1142" s="25"/>
      <c r="C1142" s="25"/>
      <c r="D1142" s="25"/>
      <c r="E1142" s="25"/>
      <c r="F1142" s="28" t="s">
        <v>1093</v>
      </c>
      <c r="G1142" s="29">
        <v>217</v>
      </c>
      <c r="H1142" s="30">
        <v>217000</v>
      </c>
      <c r="I1142" s="31">
        <v>0</v>
      </c>
      <c r="J1142" s="30">
        <v>793959</v>
      </c>
      <c r="K1142" s="30">
        <v>1198190</v>
      </c>
      <c r="L1142" s="22" t="str">
        <f t="shared" si="452"/>
        <v>-</v>
      </c>
      <c r="M1142" s="30">
        <v>527068</v>
      </c>
      <c r="N1142" s="30">
        <v>327068</v>
      </c>
      <c r="O1142" s="22">
        <f t="shared" si="444"/>
        <v>-72.703160600572531</v>
      </c>
      <c r="P1142" s="30">
        <v>2035091</v>
      </c>
      <c r="Q1142" s="30">
        <v>2035090</v>
      </c>
      <c r="R1142" s="22">
        <f t="shared" si="445"/>
        <v>522.22229016595941</v>
      </c>
      <c r="S1142" s="31"/>
      <c r="T1142" s="31"/>
      <c r="U1142" s="23">
        <f t="shared" si="446"/>
        <v>-100</v>
      </c>
      <c r="V1142" s="94">
        <v>400000</v>
      </c>
      <c r="W1142" s="24" t="s">
        <v>1226</v>
      </c>
      <c r="X1142" s="30">
        <v>0</v>
      </c>
      <c r="Y1142" s="24">
        <v>-100</v>
      </c>
      <c r="Z1142" s="30">
        <v>0</v>
      </c>
      <c r="AA1142" s="24" t="str">
        <f t="shared" si="447"/>
        <v>-</v>
      </c>
      <c r="AB1142" s="64">
        <f>Z1142*$AB$3*$AB$4</f>
        <v>0</v>
      </c>
      <c r="AC1142" s="23" t="str">
        <f t="shared" si="449"/>
        <v>-</v>
      </c>
    </row>
    <row r="1143" spans="1:29">
      <c r="A1143" s="25"/>
      <c r="B1143" s="25"/>
      <c r="C1143" s="25"/>
      <c r="D1143" s="25"/>
      <c r="E1143" s="25"/>
      <c r="F1143" s="28" t="s">
        <v>1093</v>
      </c>
      <c r="G1143" s="29">
        <v>220</v>
      </c>
      <c r="H1143" s="31"/>
      <c r="I1143" s="31"/>
      <c r="J1143" s="30">
        <v>714000</v>
      </c>
      <c r="K1143" s="30">
        <v>497951</v>
      </c>
      <c r="L1143" s="22" t="str">
        <f t="shared" si="452"/>
        <v>-</v>
      </c>
      <c r="M1143" s="31">
        <v>0</v>
      </c>
      <c r="N1143" s="30">
        <v>229702</v>
      </c>
      <c r="O1143" s="22">
        <f t="shared" si="444"/>
        <v>-53.870561561278116</v>
      </c>
      <c r="P1143" s="31">
        <v>0</v>
      </c>
      <c r="Q1143" s="30">
        <v>44048</v>
      </c>
      <c r="R1143" s="22">
        <f t="shared" si="445"/>
        <v>-80.82385003178031</v>
      </c>
      <c r="S1143" s="31"/>
      <c r="T1143" s="31"/>
      <c r="U1143" s="23">
        <f t="shared" si="446"/>
        <v>-100</v>
      </c>
      <c r="V1143" s="30">
        <v>0</v>
      </c>
      <c r="W1143" s="24" t="s">
        <v>1226</v>
      </c>
      <c r="X1143" s="30">
        <v>0</v>
      </c>
      <c r="Y1143" s="24" t="s">
        <v>1226</v>
      </c>
      <c r="Z1143" s="30">
        <v>0</v>
      </c>
      <c r="AA1143" s="24" t="str">
        <f t="shared" si="447"/>
        <v>-</v>
      </c>
      <c r="AB1143" s="64">
        <f>Z1143*$AB$3*$AB$4</f>
        <v>0</v>
      </c>
      <c r="AC1143" s="23" t="str">
        <f t="shared" si="449"/>
        <v>-</v>
      </c>
    </row>
    <row r="1144" spans="1:29">
      <c r="A1144" s="25"/>
      <c r="B1144" s="25"/>
      <c r="C1144" s="26" t="s">
        <v>53</v>
      </c>
      <c r="D1144" s="26"/>
      <c r="E1144" s="26"/>
      <c r="F1144" s="28"/>
      <c r="G1144" s="32" t="s">
        <v>355</v>
      </c>
      <c r="H1144" s="20">
        <f t="shared" ref="H1144:AB1144" si="462">H1145+H1150</f>
        <v>71450000</v>
      </c>
      <c r="I1144" s="20">
        <f t="shared" si="462"/>
        <v>3636821</v>
      </c>
      <c r="J1144" s="20">
        <f t="shared" si="462"/>
        <v>22500000</v>
      </c>
      <c r="K1144" s="20">
        <f t="shared" si="462"/>
        <v>33129054</v>
      </c>
      <c r="L1144" s="22">
        <f t="shared" si="452"/>
        <v>810.93441222430249</v>
      </c>
      <c r="M1144" s="20">
        <f t="shared" si="462"/>
        <v>34127950</v>
      </c>
      <c r="N1144" s="20">
        <f t="shared" si="462"/>
        <v>65391456</v>
      </c>
      <c r="O1144" s="22">
        <f t="shared" si="444"/>
        <v>97.384012232887784</v>
      </c>
      <c r="P1144" s="20">
        <f t="shared" si="462"/>
        <v>37800000</v>
      </c>
      <c r="Q1144" s="20">
        <f t="shared" si="462"/>
        <v>21348182</v>
      </c>
      <c r="R1144" s="22">
        <f t="shared" si="445"/>
        <v>-67.353254835004748</v>
      </c>
      <c r="S1144" s="20">
        <f t="shared" si="462"/>
        <v>5920635</v>
      </c>
      <c r="T1144" s="20">
        <f t="shared" si="462"/>
        <v>3502401</v>
      </c>
      <c r="U1144" s="23">
        <f t="shared" si="446"/>
        <v>-72.266326940626612</v>
      </c>
      <c r="V1144" s="79">
        <v>12000000</v>
      </c>
      <c r="W1144" s="80">
        <v>102.68096243055012</v>
      </c>
      <c r="X1144" s="79">
        <v>0</v>
      </c>
      <c r="Y1144" s="80">
        <v>-100</v>
      </c>
      <c r="Z1144" s="79">
        <v>0</v>
      </c>
      <c r="AA1144" s="24" t="str">
        <f t="shared" si="447"/>
        <v>-</v>
      </c>
      <c r="AB1144" s="63">
        <f t="shared" si="462"/>
        <v>0</v>
      </c>
      <c r="AC1144" s="23" t="str">
        <f t="shared" si="449"/>
        <v>-</v>
      </c>
    </row>
    <row r="1145" spans="1:29">
      <c r="A1145" s="25"/>
      <c r="B1145" s="25"/>
      <c r="C1145" s="25"/>
      <c r="D1145" s="26" t="s">
        <v>414</v>
      </c>
      <c r="E1145" s="26"/>
      <c r="F1145" s="28"/>
      <c r="G1145" s="32" t="s">
        <v>355</v>
      </c>
      <c r="H1145" s="20">
        <f t="shared" ref="H1145:AB1145" si="463">H1146</f>
        <v>65000000</v>
      </c>
      <c r="I1145" s="20">
        <f t="shared" si="463"/>
        <v>3636821</v>
      </c>
      <c r="J1145" s="20">
        <f t="shared" si="463"/>
        <v>22500000</v>
      </c>
      <c r="K1145" s="20">
        <f t="shared" si="463"/>
        <v>33129054</v>
      </c>
      <c r="L1145" s="22">
        <f t="shared" si="452"/>
        <v>810.93441222430249</v>
      </c>
      <c r="M1145" s="20">
        <f t="shared" si="463"/>
        <v>34127950</v>
      </c>
      <c r="N1145" s="20">
        <f t="shared" si="463"/>
        <v>63804332</v>
      </c>
      <c r="O1145" s="22">
        <f t="shared" si="444"/>
        <v>92.59328081025194</v>
      </c>
      <c r="P1145" s="20">
        <f t="shared" si="463"/>
        <v>37800000</v>
      </c>
      <c r="Q1145" s="20">
        <f t="shared" si="463"/>
        <v>21348182</v>
      </c>
      <c r="R1145" s="22">
        <f t="shared" si="445"/>
        <v>-66.541171530484803</v>
      </c>
      <c r="S1145" s="20">
        <f t="shared" si="463"/>
        <v>5920635</v>
      </c>
      <c r="T1145" s="20">
        <f t="shared" si="463"/>
        <v>3502401</v>
      </c>
      <c r="U1145" s="23">
        <f t="shared" si="446"/>
        <v>-72.266326940626612</v>
      </c>
      <c r="V1145" s="79">
        <v>12000000</v>
      </c>
      <c r="W1145" s="80">
        <v>102.68096243055012</v>
      </c>
      <c r="X1145" s="79">
        <v>0</v>
      </c>
      <c r="Y1145" s="80">
        <v>-100</v>
      </c>
      <c r="Z1145" s="79">
        <v>0</v>
      </c>
      <c r="AA1145" s="24" t="str">
        <f t="shared" si="447"/>
        <v>-</v>
      </c>
      <c r="AB1145" s="63">
        <f t="shared" si="463"/>
        <v>0</v>
      </c>
      <c r="AC1145" s="23" t="str">
        <f t="shared" si="449"/>
        <v>-</v>
      </c>
    </row>
    <row r="1146" spans="1:29">
      <c r="A1146" s="25"/>
      <c r="B1146" s="25"/>
      <c r="C1146" s="25"/>
      <c r="D1146" s="25"/>
      <c r="E1146" s="26" t="s">
        <v>177</v>
      </c>
      <c r="F1146" s="28"/>
      <c r="G1146" s="32" t="s">
        <v>355</v>
      </c>
      <c r="H1146" s="20">
        <f t="shared" ref="H1146:AB1146" si="464">SUM(H1147:H1149)</f>
        <v>65000000</v>
      </c>
      <c r="I1146" s="20">
        <f t="shared" si="464"/>
        <v>3636821</v>
      </c>
      <c r="J1146" s="20">
        <f t="shared" si="464"/>
        <v>22500000</v>
      </c>
      <c r="K1146" s="20">
        <f t="shared" si="464"/>
        <v>33129054</v>
      </c>
      <c r="L1146" s="22">
        <f t="shared" si="452"/>
        <v>810.93441222430249</v>
      </c>
      <c r="M1146" s="20">
        <f t="shared" si="464"/>
        <v>34127950</v>
      </c>
      <c r="N1146" s="20">
        <f t="shared" si="464"/>
        <v>63804332</v>
      </c>
      <c r="O1146" s="22">
        <f t="shared" si="444"/>
        <v>92.59328081025194</v>
      </c>
      <c r="P1146" s="20">
        <f t="shared" si="464"/>
        <v>37800000</v>
      </c>
      <c r="Q1146" s="20">
        <f t="shared" si="464"/>
        <v>21348182</v>
      </c>
      <c r="R1146" s="22">
        <f t="shared" si="445"/>
        <v>-66.541171530484803</v>
      </c>
      <c r="S1146" s="20">
        <f t="shared" si="464"/>
        <v>5920635</v>
      </c>
      <c r="T1146" s="20">
        <f t="shared" si="464"/>
        <v>3502401</v>
      </c>
      <c r="U1146" s="23">
        <f t="shared" si="446"/>
        <v>-72.266326940626612</v>
      </c>
      <c r="V1146" s="79">
        <v>12000000</v>
      </c>
      <c r="W1146" s="80">
        <v>102.68096243055012</v>
      </c>
      <c r="X1146" s="79">
        <v>0</v>
      </c>
      <c r="Y1146" s="80">
        <v>-100</v>
      </c>
      <c r="Z1146" s="79">
        <v>0</v>
      </c>
      <c r="AA1146" s="24" t="str">
        <f t="shared" si="447"/>
        <v>-</v>
      </c>
      <c r="AB1146" s="63">
        <f t="shared" si="464"/>
        <v>0</v>
      </c>
      <c r="AC1146" s="23" t="str">
        <f t="shared" si="449"/>
        <v>-</v>
      </c>
    </row>
    <row r="1147" spans="1:29">
      <c r="A1147" s="25"/>
      <c r="B1147" s="25"/>
      <c r="C1147" s="25"/>
      <c r="D1147" s="25"/>
      <c r="E1147" s="25"/>
      <c r="F1147" s="28" t="s">
        <v>1094</v>
      </c>
      <c r="G1147" s="29">
        <v>107</v>
      </c>
      <c r="H1147" s="31">
        <v>0</v>
      </c>
      <c r="I1147" s="30">
        <v>3636821</v>
      </c>
      <c r="J1147" s="30">
        <v>3000000</v>
      </c>
      <c r="K1147" s="30">
        <v>12666745</v>
      </c>
      <c r="L1147" s="22">
        <f t="shared" si="452"/>
        <v>248.29168111380795</v>
      </c>
      <c r="M1147" s="30">
        <v>10127950</v>
      </c>
      <c r="N1147" s="30">
        <v>232121</v>
      </c>
      <c r="O1147" s="22">
        <f t="shared" si="444"/>
        <v>-98.167477122180955</v>
      </c>
      <c r="P1147" s="31">
        <v>0</v>
      </c>
      <c r="Q1147" s="30">
        <v>77775</v>
      </c>
      <c r="R1147" s="22">
        <f t="shared" si="445"/>
        <v>-66.493768336341816</v>
      </c>
      <c r="S1147" s="31">
        <v>0</v>
      </c>
      <c r="T1147" s="30">
        <v>35133</v>
      </c>
      <c r="U1147" s="23">
        <f t="shared" si="446"/>
        <v>-100</v>
      </c>
      <c r="V1147" s="94">
        <v>12000000</v>
      </c>
      <c r="W1147" s="23" t="s">
        <v>1226</v>
      </c>
      <c r="X1147" s="82">
        <v>0</v>
      </c>
      <c r="Y1147" s="23">
        <v>-100</v>
      </c>
      <c r="Z1147" s="82">
        <v>0</v>
      </c>
      <c r="AA1147" s="24" t="str">
        <f t="shared" si="447"/>
        <v>-</v>
      </c>
      <c r="AB1147" s="64">
        <f>Z1147*$AB$3*$AB$4</f>
        <v>0</v>
      </c>
      <c r="AC1147" s="23" t="str">
        <f t="shared" si="449"/>
        <v>-</v>
      </c>
    </row>
    <row r="1148" spans="1:29">
      <c r="A1148" s="25"/>
      <c r="B1148" s="25"/>
      <c r="C1148" s="25"/>
      <c r="D1148" s="25"/>
      <c r="E1148" s="25"/>
      <c r="F1148" s="28" t="s">
        <v>1094</v>
      </c>
      <c r="G1148" s="29">
        <v>207</v>
      </c>
      <c r="H1148" s="31"/>
      <c r="I1148" s="31"/>
      <c r="J1148" s="30">
        <v>19500000</v>
      </c>
      <c r="K1148" s="30">
        <v>20462309</v>
      </c>
      <c r="L1148" s="22" t="str">
        <f t="shared" si="452"/>
        <v>-</v>
      </c>
      <c r="M1148" s="30">
        <v>24000000</v>
      </c>
      <c r="N1148" s="30">
        <v>63572211</v>
      </c>
      <c r="O1148" s="22">
        <f t="shared" si="444"/>
        <v>210.67955722885426</v>
      </c>
      <c r="P1148" s="30">
        <v>37800000</v>
      </c>
      <c r="Q1148" s="30">
        <v>21270407</v>
      </c>
      <c r="R1148" s="22">
        <f t="shared" si="445"/>
        <v>-66.541344613607976</v>
      </c>
      <c r="S1148" s="30">
        <v>5920635</v>
      </c>
      <c r="T1148" s="30">
        <v>3467268</v>
      </c>
      <c r="U1148" s="23">
        <f t="shared" si="446"/>
        <v>-72.164919082178358</v>
      </c>
      <c r="V1148" s="94">
        <v>0</v>
      </c>
      <c r="W1148" s="24">
        <v>-100</v>
      </c>
      <c r="X1148" s="30">
        <v>0</v>
      </c>
      <c r="Y1148" s="24" t="s">
        <v>1226</v>
      </c>
      <c r="Z1148" s="30">
        <v>0</v>
      </c>
      <c r="AA1148" s="24" t="str">
        <f t="shared" si="447"/>
        <v>-</v>
      </c>
      <c r="AB1148" s="64">
        <f>Z1148*$AB$3*$AB$4</f>
        <v>0</v>
      </c>
      <c r="AC1148" s="23" t="str">
        <f t="shared" si="449"/>
        <v>-</v>
      </c>
    </row>
    <row r="1149" spans="1:29">
      <c r="A1149" s="25"/>
      <c r="B1149" s="25"/>
      <c r="C1149" s="25"/>
      <c r="D1149" s="25"/>
      <c r="E1149" s="25"/>
      <c r="F1149" s="28" t="s">
        <v>1094</v>
      </c>
      <c r="G1149" s="29">
        <v>220</v>
      </c>
      <c r="H1149" s="30">
        <v>65000000</v>
      </c>
      <c r="I1149" s="31">
        <v>0</v>
      </c>
      <c r="J1149" s="31"/>
      <c r="K1149" s="31"/>
      <c r="L1149" s="22" t="str">
        <f t="shared" si="452"/>
        <v>-</v>
      </c>
      <c r="M1149" s="31"/>
      <c r="N1149" s="31"/>
      <c r="O1149" s="22" t="str">
        <f t="shared" si="444"/>
        <v>-</v>
      </c>
      <c r="P1149" s="31"/>
      <c r="Q1149" s="31"/>
      <c r="R1149" s="22" t="str">
        <f t="shared" si="445"/>
        <v>-</v>
      </c>
      <c r="S1149" s="31"/>
      <c r="T1149" s="31"/>
      <c r="U1149" s="23" t="str">
        <f t="shared" si="446"/>
        <v>-</v>
      </c>
      <c r="V1149" s="30">
        <v>0</v>
      </c>
      <c r="W1149" s="24" t="s">
        <v>1226</v>
      </c>
      <c r="X1149" s="30">
        <v>0</v>
      </c>
      <c r="Y1149" s="24" t="s">
        <v>1226</v>
      </c>
      <c r="Z1149" s="30">
        <v>0</v>
      </c>
      <c r="AA1149" s="24" t="str">
        <f t="shared" si="447"/>
        <v>-</v>
      </c>
      <c r="AB1149" s="64">
        <f>Z1149*$AB$3*$AB$4</f>
        <v>0</v>
      </c>
      <c r="AC1149" s="23" t="str">
        <f t="shared" si="449"/>
        <v>-</v>
      </c>
    </row>
    <row r="1150" spans="1:29">
      <c r="A1150" s="25"/>
      <c r="B1150" s="25"/>
      <c r="C1150" s="25"/>
      <c r="D1150" s="26" t="s">
        <v>415</v>
      </c>
      <c r="E1150" s="26"/>
      <c r="F1150" s="28"/>
      <c r="G1150" s="32" t="s">
        <v>355</v>
      </c>
      <c r="H1150" s="20">
        <f t="shared" ref="H1150:AB1150" si="465">H1151</f>
        <v>6450000</v>
      </c>
      <c r="I1150" s="20">
        <f t="shared" si="465"/>
        <v>0</v>
      </c>
      <c r="J1150" s="20">
        <f t="shared" si="465"/>
        <v>0</v>
      </c>
      <c r="K1150" s="20">
        <f t="shared" si="465"/>
        <v>0</v>
      </c>
      <c r="L1150" s="22" t="str">
        <f t="shared" si="452"/>
        <v>-</v>
      </c>
      <c r="M1150" s="20">
        <f t="shared" si="465"/>
        <v>0</v>
      </c>
      <c r="N1150" s="20">
        <f t="shared" si="465"/>
        <v>1587124</v>
      </c>
      <c r="O1150" s="22" t="str">
        <f t="shared" si="444"/>
        <v>-</v>
      </c>
      <c r="P1150" s="20">
        <f t="shared" si="465"/>
        <v>0</v>
      </c>
      <c r="Q1150" s="20">
        <f t="shared" si="465"/>
        <v>0</v>
      </c>
      <c r="R1150" s="22">
        <f t="shared" si="445"/>
        <v>-100</v>
      </c>
      <c r="S1150" s="20">
        <f t="shared" si="465"/>
        <v>0</v>
      </c>
      <c r="T1150" s="20">
        <f t="shared" si="465"/>
        <v>0</v>
      </c>
      <c r="U1150" s="23" t="str">
        <f t="shared" si="446"/>
        <v>-</v>
      </c>
      <c r="V1150" s="79">
        <v>0</v>
      </c>
      <c r="W1150" s="80" t="s">
        <v>1226</v>
      </c>
      <c r="X1150" s="79">
        <v>0</v>
      </c>
      <c r="Y1150" s="80" t="s">
        <v>1226</v>
      </c>
      <c r="Z1150" s="79">
        <v>0</v>
      </c>
      <c r="AA1150" s="24" t="str">
        <f t="shared" si="447"/>
        <v>-</v>
      </c>
      <c r="AB1150" s="63">
        <f t="shared" si="465"/>
        <v>0</v>
      </c>
      <c r="AC1150" s="23" t="str">
        <f t="shared" si="449"/>
        <v>-</v>
      </c>
    </row>
    <row r="1151" spans="1:29">
      <c r="A1151" s="25"/>
      <c r="B1151" s="25"/>
      <c r="C1151" s="25"/>
      <c r="D1151" s="25"/>
      <c r="E1151" s="26" t="s">
        <v>178</v>
      </c>
      <c r="F1151" s="28"/>
      <c r="G1151" s="32" t="s">
        <v>355</v>
      </c>
      <c r="H1151" s="20">
        <f t="shared" ref="H1151:AB1151" si="466">H1152+H1153</f>
        <v>6450000</v>
      </c>
      <c r="I1151" s="20">
        <f t="shared" si="466"/>
        <v>0</v>
      </c>
      <c r="J1151" s="20">
        <f t="shared" si="466"/>
        <v>0</v>
      </c>
      <c r="K1151" s="20">
        <f t="shared" si="466"/>
        <v>0</v>
      </c>
      <c r="L1151" s="22" t="str">
        <f t="shared" si="452"/>
        <v>-</v>
      </c>
      <c r="M1151" s="20">
        <f t="shared" si="466"/>
        <v>0</v>
      </c>
      <c r="N1151" s="20">
        <f t="shared" si="466"/>
        <v>1587124</v>
      </c>
      <c r="O1151" s="22" t="str">
        <f t="shared" si="444"/>
        <v>-</v>
      </c>
      <c r="P1151" s="20">
        <f t="shared" si="466"/>
        <v>0</v>
      </c>
      <c r="Q1151" s="20">
        <f t="shared" si="466"/>
        <v>0</v>
      </c>
      <c r="R1151" s="22">
        <f t="shared" si="445"/>
        <v>-100</v>
      </c>
      <c r="S1151" s="20">
        <f t="shared" si="466"/>
        <v>0</v>
      </c>
      <c r="T1151" s="20">
        <f t="shared" si="466"/>
        <v>0</v>
      </c>
      <c r="U1151" s="23" t="str">
        <f t="shared" si="446"/>
        <v>-</v>
      </c>
      <c r="V1151" s="79">
        <v>0</v>
      </c>
      <c r="W1151" s="80" t="s">
        <v>1226</v>
      </c>
      <c r="X1151" s="79">
        <v>0</v>
      </c>
      <c r="Y1151" s="80" t="s">
        <v>1226</v>
      </c>
      <c r="Z1151" s="79">
        <v>0</v>
      </c>
      <c r="AA1151" s="24" t="str">
        <f t="shared" si="447"/>
        <v>-</v>
      </c>
      <c r="AB1151" s="63">
        <f t="shared" si="466"/>
        <v>0</v>
      </c>
      <c r="AC1151" s="23" t="str">
        <f t="shared" si="449"/>
        <v>-</v>
      </c>
    </row>
    <row r="1152" spans="1:29">
      <c r="A1152" s="25"/>
      <c r="B1152" s="25"/>
      <c r="C1152" s="25"/>
      <c r="D1152" s="25"/>
      <c r="E1152" s="25"/>
      <c r="F1152" s="28" t="s">
        <v>1095</v>
      </c>
      <c r="G1152" s="29">
        <v>107</v>
      </c>
      <c r="H1152" s="30">
        <v>6450000</v>
      </c>
      <c r="I1152" s="31">
        <v>0</v>
      </c>
      <c r="J1152" s="31"/>
      <c r="K1152" s="31"/>
      <c r="L1152" s="22" t="str">
        <f t="shared" si="452"/>
        <v>-</v>
      </c>
      <c r="M1152" s="31"/>
      <c r="N1152" s="31"/>
      <c r="O1152" s="22" t="str">
        <f t="shared" si="444"/>
        <v>-</v>
      </c>
      <c r="P1152" s="31"/>
      <c r="Q1152" s="31"/>
      <c r="R1152" s="22" t="str">
        <f t="shared" si="445"/>
        <v>-</v>
      </c>
      <c r="S1152" s="31"/>
      <c r="T1152" s="31"/>
      <c r="U1152" s="23" t="str">
        <f t="shared" si="446"/>
        <v>-</v>
      </c>
      <c r="V1152" s="30">
        <v>0</v>
      </c>
      <c r="W1152" s="24" t="s">
        <v>1226</v>
      </c>
      <c r="X1152" s="30">
        <v>0</v>
      </c>
      <c r="Y1152" s="24" t="s">
        <v>1226</v>
      </c>
      <c r="Z1152" s="30">
        <v>0</v>
      </c>
      <c r="AA1152" s="24" t="str">
        <f t="shared" si="447"/>
        <v>-</v>
      </c>
      <c r="AB1152" s="64">
        <f>Z1152*$AB$3*$AB$4</f>
        <v>0</v>
      </c>
      <c r="AC1152" s="23" t="str">
        <f t="shared" si="449"/>
        <v>-</v>
      </c>
    </row>
    <row r="1153" spans="1:29">
      <c r="A1153" s="25"/>
      <c r="B1153" s="25"/>
      <c r="C1153" s="25"/>
      <c r="D1153" s="25"/>
      <c r="E1153" s="25"/>
      <c r="F1153" s="28" t="s">
        <v>1095</v>
      </c>
      <c r="G1153" s="29">
        <v>220</v>
      </c>
      <c r="H1153" s="31"/>
      <c r="I1153" s="31"/>
      <c r="J1153" s="31"/>
      <c r="K1153" s="31"/>
      <c r="L1153" s="22" t="str">
        <f t="shared" si="452"/>
        <v>-</v>
      </c>
      <c r="M1153" s="31">
        <v>0</v>
      </c>
      <c r="N1153" s="30">
        <v>1587124</v>
      </c>
      <c r="O1153" s="22" t="str">
        <f t="shared" si="444"/>
        <v>-</v>
      </c>
      <c r="P1153" s="31"/>
      <c r="Q1153" s="31"/>
      <c r="R1153" s="22">
        <f t="shared" si="445"/>
        <v>-100</v>
      </c>
      <c r="S1153" s="31"/>
      <c r="T1153" s="31"/>
      <c r="U1153" s="23" t="str">
        <f t="shared" si="446"/>
        <v>-</v>
      </c>
      <c r="V1153" s="30">
        <v>0</v>
      </c>
      <c r="W1153" s="24" t="s">
        <v>1226</v>
      </c>
      <c r="X1153" s="30">
        <v>0</v>
      </c>
      <c r="Y1153" s="24" t="s">
        <v>1226</v>
      </c>
      <c r="Z1153" s="30">
        <v>0</v>
      </c>
      <c r="AA1153" s="24" t="str">
        <f t="shared" si="447"/>
        <v>-</v>
      </c>
      <c r="AB1153" s="64">
        <f>Z1153*$AB$3*$AB$4</f>
        <v>0</v>
      </c>
      <c r="AC1153" s="23" t="str">
        <f t="shared" si="449"/>
        <v>-</v>
      </c>
    </row>
    <row r="1154" spans="1:29" ht="20.100000000000001" customHeight="1">
      <c r="A1154" s="25"/>
      <c r="B1154" s="26" t="s">
        <v>181</v>
      </c>
      <c r="C1154" s="26"/>
      <c r="D1154" s="26"/>
      <c r="E1154" s="26"/>
      <c r="F1154" s="28"/>
      <c r="G1154" s="32" t="s">
        <v>355</v>
      </c>
      <c r="H1154" s="20">
        <f t="shared" ref="H1154:AB1156" si="467">H1155</f>
        <v>25809632</v>
      </c>
      <c r="I1154" s="20">
        <f t="shared" si="467"/>
        <v>17441953</v>
      </c>
      <c r="J1154" s="20">
        <f t="shared" si="467"/>
        <v>61776000</v>
      </c>
      <c r="K1154" s="20">
        <f t="shared" si="467"/>
        <v>55017327</v>
      </c>
      <c r="L1154" s="22">
        <f t="shared" si="452"/>
        <v>215.43100133339425</v>
      </c>
      <c r="M1154" s="20">
        <f t="shared" si="467"/>
        <v>16826034</v>
      </c>
      <c r="N1154" s="20">
        <f t="shared" si="467"/>
        <v>12815289</v>
      </c>
      <c r="O1154" s="22">
        <f t="shared" si="444"/>
        <v>-76.706812746464408</v>
      </c>
      <c r="P1154" s="20">
        <f t="shared" si="467"/>
        <v>14527258</v>
      </c>
      <c r="Q1154" s="20">
        <f t="shared" si="467"/>
        <v>5414537</v>
      </c>
      <c r="R1154" s="22">
        <f t="shared" si="445"/>
        <v>-57.749396053417136</v>
      </c>
      <c r="S1154" s="20">
        <f t="shared" si="467"/>
        <v>7520121</v>
      </c>
      <c r="T1154" s="20">
        <f t="shared" si="467"/>
        <v>1167005</v>
      </c>
      <c r="U1154" s="23">
        <f t="shared" si="446"/>
        <v>38.887609411478763</v>
      </c>
      <c r="V1154" s="79">
        <v>8481208</v>
      </c>
      <c r="W1154" s="79">
        <v>8.1592490241016833</v>
      </c>
      <c r="X1154" s="79">
        <v>9308555.9468697589</v>
      </c>
      <c r="Y1154" s="79">
        <v>39.020287999999937</v>
      </c>
      <c r="Z1154" s="79">
        <v>10196237.993647359</v>
      </c>
      <c r="AA1154" s="24">
        <f t="shared" si="447"/>
        <v>9.536195000000049</v>
      </c>
      <c r="AB1154" s="63">
        <f t="shared" si="467"/>
        <v>11076005.617925402</v>
      </c>
      <c r="AC1154" s="23">
        <f t="shared" si="449"/>
        <v>8.6283551328065329</v>
      </c>
    </row>
    <row r="1155" spans="1:29">
      <c r="A1155" s="25"/>
      <c r="B1155" s="25"/>
      <c r="C1155" s="26" t="s">
        <v>55</v>
      </c>
      <c r="D1155" s="26"/>
      <c r="E1155" s="26"/>
      <c r="F1155" s="28"/>
      <c r="G1155" s="32" t="s">
        <v>355</v>
      </c>
      <c r="H1155" s="20">
        <f t="shared" si="467"/>
        <v>25809632</v>
      </c>
      <c r="I1155" s="20">
        <f t="shared" si="467"/>
        <v>17441953</v>
      </c>
      <c r="J1155" s="20">
        <f t="shared" si="467"/>
        <v>61776000</v>
      </c>
      <c r="K1155" s="20">
        <f t="shared" si="467"/>
        <v>55017327</v>
      </c>
      <c r="L1155" s="22">
        <f t="shared" si="452"/>
        <v>215.43100133339425</v>
      </c>
      <c r="M1155" s="20">
        <f t="shared" si="467"/>
        <v>16826034</v>
      </c>
      <c r="N1155" s="20">
        <f t="shared" si="467"/>
        <v>12815289</v>
      </c>
      <c r="O1155" s="22">
        <f t="shared" si="444"/>
        <v>-76.706812746464408</v>
      </c>
      <c r="P1155" s="20">
        <f t="shared" si="467"/>
        <v>14527258</v>
      </c>
      <c r="Q1155" s="20">
        <f t="shared" si="467"/>
        <v>5414537</v>
      </c>
      <c r="R1155" s="22">
        <f t="shared" si="445"/>
        <v>-57.749396053417136</v>
      </c>
      <c r="S1155" s="20">
        <f t="shared" si="467"/>
        <v>7520121</v>
      </c>
      <c r="T1155" s="20">
        <f t="shared" si="467"/>
        <v>1167005</v>
      </c>
      <c r="U1155" s="23">
        <f t="shared" si="446"/>
        <v>38.887609411478763</v>
      </c>
      <c r="V1155" s="79">
        <v>8481208</v>
      </c>
      <c r="W1155" s="79">
        <v>8.1592490241016833</v>
      </c>
      <c r="X1155" s="79">
        <v>9308555.9468697589</v>
      </c>
      <c r="Y1155" s="79">
        <v>39.020287999999937</v>
      </c>
      <c r="Z1155" s="79">
        <v>10196237.993647359</v>
      </c>
      <c r="AA1155" s="24">
        <f t="shared" si="447"/>
        <v>9.536195000000049</v>
      </c>
      <c r="AB1155" s="63">
        <f t="shared" si="467"/>
        <v>11076005.617925402</v>
      </c>
      <c r="AC1155" s="23">
        <f t="shared" si="449"/>
        <v>8.6283551328065329</v>
      </c>
    </row>
    <row r="1156" spans="1:29">
      <c r="A1156" s="25"/>
      <c r="B1156" s="25"/>
      <c r="C1156" s="25"/>
      <c r="D1156" s="26" t="s">
        <v>416</v>
      </c>
      <c r="E1156" s="26"/>
      <c r="F1156" s="28"/>
      <c r="G1156" s="32" t="s">
        <v>355</v>
      </c>
      <c r="H1156" s="20">
        <f t="shared" si="467"/>
        <v>25809632</v>
      </c>
      <c r="I1156" s="20">
        <f t="shared" si="467"/>
        <v>17441953</v>
      </c>
      <c r="J1156" s="20">
        <f t="shared" si="467"/>
        <v>61776000</v>
      </c>
      <c r="K1156" s="20">
        <f t="shared" si="467"/>
        <v>55017327</v>
      </c>
      <c r="L1156" s="22">
        <f t="shared" si="452"/>
        <v>215.43100133339425</v>
      </c>
      <c r="M1156" s="20">
        <f t="shared" si="467"/>
        <v>16826034</v>
      </c>
      <c r="N1156" s="20">
        <f t="shared" si="467"/>
        <v>12815289</v>
      </c>
      <c r="O1156" s="22">
        <f t="shared" si="444"/>
        <v>-76.706812746464408</v>
      </c>
      <c r="P1156" s="20">
        <f t="shared" si="467"/>
        <v>14527258</v>
      </c>
      <c r="Q1156" s="20">
        <f t="shared" si="467"/>
        <v>5414537</v>
      </c>
      <c r="R1156" s="22">
        <f t="shared" si="445"/>
        <v>-57.749396053417136</v>
      </c>
      <c r="S1156" s="20">
        <f t="shared" si="467"/>
        <v>7520121</v>
      </c>
      <c r="T1156" s="20">
        <f t="shared" si="467"/>
        <v>1167005</v>
      </c>
      <c r="U1156" s="23">
        <f t="shared" si="446"/>
        <v>38.887609411478763</v>
      </c>
      <c r="V1156" s="79">
        <v>8481208</v>
      </c>
      <c r="W1156" s="79">
        <v>8.1592490241016833</v>
      </c>
      <c r="X1156" s="79">
        <v>9308555.9468697589</v>
      </c>
      <c r="Y1156" s="79">
        <v>39.020287999999937</v>
      </c>
      <c r="Z1156" s="79">
        <v>10196237.993647359</v>
      </c>
      <c r="AA1156" s="24">
        <f t="shared" si="447"/>
        <v>9.536195000000049</v>
      </c>
      <c r="AB1156" s="63">
        <f t="shared" si="467"/>
        <v>11076005.617925402</v>
      </c>
      <c r="AC1156" s="23">
        <f t="shared" si="449"/>
        <v>8.6283551328065329</v>
      </c>
    </row>
    <row r="1157" spans="1:29">
      <c r="A1157" s="25"/>
      <c r="B1157" s="25"/>
      <c r="C1157" s="25"/>
      <c r="D1157" s="25"/>
      <c r="E1157" s="26" t="s">
        <v>180</v>
      </c>
      <c r="F1157" s="28"/>
      <c r="G1157" s="32" t="s">
        <v>355</v>
      </c>
      <c r="H1157" s="20">
        <f t="shared" ref="H1157:AB1157" si="468">SUM(H1158:H1168)</f>
        <v>25809632</v>
      </c>
      <c r="I1157" s="20">
        <f t="shared" si="468"/>
        <v>17441953</v>
      </c>
      <c r="J1157" s="20">
        <f t="shared" si="468"/>
        <v>61776000</v>
      </c>
      <c r="K1157" s="20">
        <f t="shared" si="468"/>
        <v>55017327</v>
      </c>
      <c r="L1157" s="22">
        <f t="shared" si="452"/>
        <v>215.43100133339425</v>
      </c>
      <c r="M1157" s="20">
        <f t="shared" si="468"/>
        <v>16826034</v>
      </c>
      <c r="N1157" s="20">
        <f t="shared" si="468"/>
        <v>12815289</v>
      </c>
      <c r="O1157" s="22">
        <f t="shared" si="444"/>
        <v>-76.706812746464408</v>
      </c>
      <c r="P1157" s="20">
        <f t="shared" si="468"/>
        <v>14527258</v>
      </c>
      <c r="Q1157" s="20">
        <f t="shared" si="468"/>
        <v>5414537</v>
      </c>
      <c r="R1157" s="22">
        <f t="shared" si="445"/>
        <v>-57.749396053417136</v>
      </c>
      <c r="S1157" s="20">
        <f t="shared" si="468"/>
        <v>7520121</v>
      </c>
      <c r="T1157" s="20">
        <f t="shared" si="468"/>
        <v>1167005</v>
      </c>
      <c r="U1157" s="23">
        <f t="shared" si="446"/>
        <v>38.887609411478763</v>
      </c>
      <c r="V1157" s="79">
        <v>8481208</v>
      </c>
      <c r="W1157" s="79">
        <v>8.1592490241016833</v>
      </c>
      <c r="X1157" s="79">
        <v>9308555.9468697589</v>
      </c>
      <c r="Y1157" s="79">
        <v>39.020287999999937</v>
      </c>
      <c r="Z1157" s="79">
        <v>10196237.993647359</v>
      </c>
      <c r="AA1157" s="24">
        <f t="shared" si="447"/>
        <v>9.536195000000049</v>
      </c>
      <c r="AB1157" s="63">
        <f t="shared" si="468"/>
        <v>11076005.617925402</v>
      </c>
      <c r="AC1157" s="23">
        <f t="shared" si="449"/>
        <v>8.6283551328065329</v>
      </c>
    </row>
    <row r="1158" spans="1:29">
      <c r="A1158" s="25"/>
      <c r="B1158" s="25"/>
      <c r="C1158" s="25"/>
      <c r="D1158" s="25"/>
      <c r="E1158" s="25"/>
      <c r="F1158" s="28" t="s">
        <v>1096</v>
      </c>
      <c r="G1158" s="29">
        <v>223</v>
      </c>
      <c r="H1158" s="31"/>
      <c r="I1158" s="31"/>
      <c r="J1158" s="30">
        <v>3110000</v>
      </c>
      <c r="K1158" s="30">
        <v>1038817</v>
      </c>
      <c r="L1158" s="22" t="str">
        <f t="shared" si="452"/>
        <v>-</v>
      </c>
      <c r="M1158" s="30">
        <v>1320000</v>
      </c>
      <c r="N1158" s="30">
        <v>387876</v>
      </c>
      <c r="O1158" s="22">
        <f t="shared" si="444"/>
        <v>-62.661758519546758</v>
      </c>
      <c r="P1158" s="30">
        <v>435600</v>
      </c>
      <c r="Q1158" s="30">
        <v>74811</v>
      </c>
      <c r="R1158" s="22">
        <f t="shared" si="445"/>
        <v>-80.712650434674998</v>
      </c>
      <c r="S1158" s="31"/>
      <c r="T1158" s="31"/>
      <c r="U1158" s="23">
        <f t="shared" si="446"/>
        <v>-100</v>
      </c>
      <c r="V1158" s="94">
        <v>200000</v>
      </c>
      <c r="W1158" s="24" t="s">
        <v>1226</v>
      </c>
      <c r="X1158" s="30">
        <v>219510.14399999997</v>
      </c>
      <c r="Y1158" s="24">
        <v>9.7550719999999842</v>
      </c>
      <c r="Z1158" s="30">
        <v>240443.0593766208</v>
      </c>
      <c r="AA1158" s="24">
        <f t="shared" si="447"/>
        <v>9.5361950000000206</v>
      </c>
      <c r="AB1158" s="64">
        <f t="shared" ref="AB1158:AB1168" si="469">Z1158*$AB$3*$AB$4</f>
        <v>262894.18960285338</v>
      </c>
      <c r="AC1158" s="23">
        <f t="shared" si="449"/>
        <v>9.3373999999999882</v>
      </c>
    </row>
    <row r="1159" spans="1:29">
      <c r="A1159" s="25"/>
      <c r="B1159" s="25"/>
      <c r="C1159" s="25"/>
      <c r="D1159" s="25"/>
      <c r="E1159" s="25"/>
      <c r="F1159" s="100" t="s">
        <v>1096</v>
      </c>
      <c r="G1159" s="96">
        <v>123</v>
      </c>
      <c r="H1159" s="98"/>
      <c r="I1159" s="98"/>
      <c r="J1159" s="94"/>
      <c r="K1159" s="94"/>
      <c r="L1159" s="97"/>
      <c r="M1159" s="94"/>
      <c r="N1159" s="94"/>
      <c r="O1159" s="97"/>
      <c r="P1159" s="94"/>
      <c r="Q1159" s="94"/>
      <c r="R1159" s="97"/>
      <c r="S1159" s="98"/>
      <c r="T1159" s="98"/>
      <c r="U1159" s="99"/>
      <c r="V1159" s="94">
        <v>55000</v>
      </c>
      <c r="W1159" s="24"/>
      <c r="X1159" s="30">
        <v>60365.289599999996</v>
      </c>
      <c r="Y1159" s="24">
        <v>9.7550719999999842</v>
      </c>
      <c r="Z1159" s="30">
        <v>66121.841328570736</v>
      </c>
      <c r="AA1159" s="24"/>
      <c r="AB1159" s="64"/>
      <c r="AC1159" s="23"/>
    </row>
    <row r="1160" spans="1:29">
      <c r="A1160" s="25"/>
      <c r="B1160" s="25"/>
      <c r="C1160" s="25"/>
      <c r="D1160" s="25"/>
      <c r="E1160" s="25"/>
      <c r="F1160" s="28" t="s">
        <v>1097</v>
      </c>
      <c r="G1160" s="29">
        <v>123</v>
      </c>
      <c r="H1160" s="30">
        <v>21029632</v>
      </c>
      <c r="I1160" s="30">
        <v>15028996</v>
      </c>
      <c r="J1160" s="30">
        <v>19308000</v>
      </c>
      <c r="K1160" s="30">
        <v>14601441</v>
      </c>
      <c r="L1160" s="22">
        <f t="shared" si="452"/>
        <v>-2.8448673484243443</v>
      </c>
      <c r="M1160" s="30">
        <v>15168603</v>
      </c>
      <c r="N1160" s="30">
        <v>11627113</v>
      </c>
      <c r="O1160" s="22">
        <f t="shared" si="444"/>
        <v>-20.370099088165333</v>
      </c>
      <c r="P1160" s="30">
        <v>13618698</v>
      </c>
      <c r="Q1160" s="30">
        <v>4425740</v>
      </c>
      <c r="R1160" s="22">
        <f t="shared" si="445"/>
        <v>-61.93603691647273</v>
      </c>
      <c r="S1160" s="30">
        <v>6750121</v>
      </c>
      <c r="T1160" s="30">
        <v>883497</v>
      </c>
      <c r="U1160" s="23">
        <f t="shared" si="446"/>
        <v>52.519601241826223</v>
      </c>
      <c r="V1160" s="94">
        <v>7476208</v>
      </c>
      <c r="W1160" s="24">
        <v>10.756651621504275</v>
      </c>
      <c r="X1160" s="30">
        <v>8205517.4732697597</v>
      </c>
      <c r="Y1160" s="24">
        <v>9.7550719999999842</v>
      </c>
      <c r="Z1160" s="30">
        <v>8988011.6202798393</v>
      </c>
      <c r="AA1160" s="24">
        <f t="shared" si="447"/>
        <v>9.5361950000000206</v>
      </c>
      <c r="AB1160" s="64">
        <f t="shared" si="469"/>
        <v>9827258.217311848</v>
      </c>
      <c r="AC1160" s="23">
        <f t="shared" si="449"/>
        <v>9.3373999999999882</v>
      </c>
    </row>
    <row r="1161" spans="1:29">
      <c r="A1161" s="25"/>
      <c r="B1161" s="25"/>
      <c r="C1161" s="25"/>
      <c r="D1161" s="25"/>
      <c r="E1161" s="25"/>
      <c r="F1161" s="28" t="s">
        <v>1098</v>
      </c>
      <c r="G1161" s="29">
        <v>123</v>
      </c>
      <c r="H1161" s="31"/>
      <c r="I1161" s="31"/>
      <c r="J1161" s="30">
        <v>38900000</v>
      </c>
      <c r="K1161" s="30">
        <v>38911486</v>
      </c>
      <c r="L1161" s="22" t="str">
        <f t="shared" si="452"/>
        <v>-</v>
      </c>
      <c r="M1161" s="31"/>
      <c r="N1161" s="31"/>
      <c r="O1161" s="22">
        <f t="shared" si="444"/>
        <v>-100</v>
      </c>
      <c r="P1161" s="31"/>
      <c r="Q1161" s="31"/>
      <c r="R1161" s="22" t="str">
        <f t="shared" si="445"/>
        <v>-</v>
      </c>
      <c r="S1161" s="31"/>
      <c r="T1161" s="31"/>
      <c r="U1161" s="23" t="str">
        <f t="shared" si="446"/>
        <v>-</v>
      </c>
      <c r="V1161" s="30">
        <v>0</v>
      </c>
      <c r="W1161" s="24" t="s">
        <v>1226</v>
      </c>
      <c r="X1161" s="30">
        <v>0</v>
      </c>
      <c r="Y1161" s="24" t="s">
        <v>1226</v>
      </c>
      <c r="Z1161" s="30">
        <v>0</v>
      </c>
      <c r="AA1161" s="24" t="str">
        <f t="shared" si="447"/>
        <v>-</v>
      </c>
      <c r="AB1161" s="64">
        <f t="shared" si="469"/>
        <v>0</v>
      </c>
      <c r="AC1161" s="23" t="str">
        <f t="shared" si="449"/>
        <v>-</v>
      </c>
    </row>
    <row r="1162" spans="1:29">
      <c r="A1162" s="25"/>
      <c r="B1162" s="25"/>
      <c r="C1162" s="25"/>
      <c r="D1162" s="25"/>
      <c r="E1162" s="25"/>
      <c r="F1162" s="28" t="s">
        <v>1099</v>
      </c>
      <c r="G1162" s="29">
        <v>123</v>
      </c>
      <c r="H1162" s="31"/>
      <c r="I1162" s="31"/>
      <c r="J1162" s="31"/>
      <c r="K1162" s="31"/>
      <c r="L1162" s="22" t="str">
        <f t="shared" si="452"/>
        <v>-</v>
      </c>
      <c r="M1162" s="31"/>
      <c r="N1162" s="31"/>
      <c r="O1162" s="22" t="str">
        <f t="shared" si="444"/>
        <v>-</v>
      </c>
      <c r="P1162" s="31">
        <v>0</v>
      </c>
      <c r="Q1162" s="30">
        <v>56850</v>
      </c>
      <c r="R1162" s="22" t="str">
        <f t="shared" si="445"/>
        <v>-</v>
      </c>
      <c r="S1162" s="31"/>
      <c r="T1162" s="31"/>
      <c r="U1162" s="23">
        <f t="shared" si="446"/>
        <v>-100</v>
      </c>
      <c r="V1162" s="30">
        <v>0</v>
      </c>
      <c r="W1162" s="24" t="s">
        <v>1226</v>
      </c>
      <c r="X1162" s="30">
        <v>0</v>
      </c>
      <c r="Y1162" s="24" t="s">
        <v>1226</v>
      </c>
      <c r="Z1162" s="30">
        <v>0</v>
      </c>
      <c r="AA1162" s="24" t="str">
        <f t="shared" si="447"/>
        <v>-</v>
      </c>
      <c r="AB1162" s="64">
        <f t="shared" si="469"/>
        <v>0</v>
      </c>
      <c r="AC1162" s="23" t="str">
        <f t="shared" si="449"/>
        <v>-</v>
      </c>
    </row>
    <row r="1163" spans="1:29">
      <c r="A1163" s="25"/>
      <c r="B1163" s="25"/>
      <c r="C1163" s="25"/>
      <c r="D1163" s="25"/>
      <c r="E1163" s="25"/>
      <c r="F1163" s="28" t="s">
        <v>1100</v>
      </c>
      <c r="G1163" s="29">
        <v>120</v>
      </c>
      <c r="H1163" s="31"/>
      <c r="I1163" s="31"/>
      <c r="J1163" s="31"/>
      <c r="K1163" s="31"/>
      <c r="L1163" s="22" t="str">
        <f t="shared" si="452"/>
        <v>-</v>
      </c>
      <c r="M1163" s="30">
        <v>87431</v>
      </c>
      <c r="N1163" s="31">
        <v>0</v>
      </c>
      <c r="O1163" s="22" t="str">
        <f t="shared" si="444"/>
        <v>-</v>
      </c>
      <c r="P1163" s="31"/>
      <c r="Q1163" s="31"/>
      <c r="R1163" s="22" t="str">
        <f t="shared" si="445"/>
        <v>-</v>
      </c>
      <c r="S1163" s="31"/>
      <c r="T1163" s="31"/>
      <c r="U1163" s="23" t="str">
        <f t="shared" si="446"/>
        <v>-</v>
      </c>
      <c r="V1163" s="30">
        <v>0</v>
      </c>
      <c r="W1163" s="24" t="s">
        <v>1226</v>
      </c>
      <c r="X1163" s="30">
        <v>0</v>
      </c>
      <c r="Y1163" s="24" t="s">
        <v>1226</v>
      </c>
      <c r="Z1163" s="30">
        <v>0</v>
      </c>
      <c r="AA1163" s="24" t="str">
        <f t="shared" si="447"/>
        <v>-</v>
      </c>
      <c r="AB1163" s="64">
        <f t="shared" si="469"/>
        <v>0</v>
      </c>
      <c r="AC1163" s="23" t="str">
        <f t="shared" si="449"/>
        <v>-</v>
      </c>
    </row>
    <row r="1164" spans="1:29">
      <c r="A1164" s="25"/>
      <c r="B1164" s="25"/>
      <c r="C1164" s="25"/>
      <c r="D1164" s="25"/>
      <c r="E1164" s="25"/>
      <c r="F1164" s="28" t="s">
        <v>1100</v>
      </c>
      <c r="G1164" s="29">
        <v>123</v>
      </c>
      <c r="H1164" s="30">
        <v>650000</v>
      </c>
      <c r="I1164" s="30">
        <v>341304</v>
      </c>
      <c r="J1164" s="30">
        <v>268000</v>
      </c>
      <c r="K1164" s="30">
        <v>64677</v>
      </c>
      <c r="L1164" s="22">
        <f t="shared" si="452"/>
        <v>-81.050031643344354</v>
      </c>
      <c r="M1164" s="31">
        <v>0</v>
      </c>
      <c r="N1164" s="30">
        <v>45804</v>
      </c>
      <c r="O1164" s="22">
        <f t="shared" si="444"/>
        <v>-29.180388700774614</v>
      </c>
      <c r="P1164" s="31"/>
      <c r="Q1164" s="31"/>
      <c r="R1164" s="22">
        <f t="shared" si="445"/>
        <v>-100</v>
      </c>
      <c r="S1164" s="31"/>
      <c r="T1164" s="31"/>
      <c r="U1164" s="23" t="str">
        <f t="shared" si="446"/>
        <v>-</v>
      </c>
      <c r="V1164" s="30">
        <v>0</v>
      </c>
      <c r="W1164" s="24" t="s">
        <v>1226</v>
      </c>
      <c r="X1164" s="30">
        <v>0</v>
      </c>
      <c r="Y1164" s="24" t="s">
        <v>1226</v>
      </c>
      <c r="Z1164" s="30">
        <v>0</v>
      </c>
      <c r="AA1164" s="24" t="str">
        <f t="shared" si="447"/>
        <v>-</v>
      </c>
      <c r="AB1164" s="64">
        <f t="shared" si="469"/>
        <v>0</v>
      </c>
      <c r="AC1164" s="23" t="str">
        <f t="shared" si="449"/>
        <v>-</v>
      </c>
    </row>
    <row r="1165" spans="1:29">
      <c r="A1165" s="25"/>
      <c r="B1165" s="25"/>
      <c r="C1165" s="25"/>
      <c r="D1165" s="25"/>
      <c r="E1165" s="25"/>
      <c r="F1165" s="28" t="s">
        <v>1101</v>
      </c>
      <c r="G1165" s="29">
        <v>123</v>
      </c>
      <c r="H1165" s="30">
        <v>230000</v>
      </c>
      <c r="I1165" s="30">
        <v>279217</v>
      </c>
      <c r="J1165" s="30">
        <v>190000</v>
      </c>
      <c r="K1165" s="30">
        <v>400906</v>
      </c>
      <c r="L1165" s="22">
        <f t="shared" si="452"/>
        <v>43.582231740904035</v>
      </c>
      <c r="M1165" s="30">
        <v>250000</v>
      </c>
      <c r="N1165" s="30">
        <v>754496</v>
      </c>
      <c r="O1165" s="22">
        <f t="shared" si="444"/>
        <v>88.197732136710357</v>
      </c>
      <c r="P1165" s="31"/>
      <c r="Q1165" s="31"/>
      <c r="R1165" s="22">
        <f t="shared" si="445"/>
        <v>-100</v>
      </c>
      <c r="S1165" s="31"/>
      <c r="T1165" s="31"/>
      <c r="U1165" s="23" t="str">
        <f t="shared" si="446"/>
        <v>-</v>
      </c>
      <c r="V1165" s="82">
        <v>0</v>
      </c>
      <c r="W1165" s="24" t="s">
        <v>1226</v>
      </c>
      <c r="X1165" s="30">
        <v>0</v>
      </c>
      <c r="Y1165" s="24" t="s">
        <v>1226</v>
      </c>
      <c r="Z1165" s="30">
        <v>0</v>
      </c>
      <c r="AA1165" s="24" t="str">
        <f t="shared" si="447"/>
        <v>-</v>
      </c>
      <c r="AB1165" s="64">
        <f t="shared" si="469"/>
        <v>0</v>
      </c>
      <c r="AC1165" s="23" t="str">
        <f t="shared" si="449"/>
        <v>-</v>
      </c>
    </row>
    <row r="1166" spans="1:29">
      <c r="A1166" s="25"/>
      <c r="B1166" s="25"/>
      <c r="C1166" s="25"/>
      <c r="D1166" s="25"/>
      <c r="E1166" s="25"/>
      <c r="F1166" s="28" t="s">
        <v>1102</v>
      </c>
      <c r="G1166" s="29">
        <v>123</v>
      </c>
      <c r="H1166" s="31"/>
      <c r="I1166" s="31"/>
      <c r="J1166" s="31"/>
      <c r="K1166" s="31"/>
      <c r="L1166" s="22" t="str">
        <f t="shared" si="452"/>
        <v>-</v>
      </c>
      <c r="M1166" s="31">
        <v>0</v>
      </c>
      <c r="N1166" s="31"/>
      <c r="O1166" s="22" t="str">
        <f t="shared" si="444"/>
        <v>-</v>
      </c>
      <c r="P1166" s="30">
        <v>472960</v>
      </c>
      <c r="Q1166" s="30">
        <v>857136</v>
      </c>
      <c r="R1166" s="22" t="str">
        <f t="shared" si="445"/>
        <v>-</v>
      </c>
      <c r="S1166" s="30">
        <v>770000</v>
      </c>
      <c r="T1166" s="30">
        <v>283508</v>
      </c>
      <c r="U1166" s="23">
        <f t="shared" si="446"/>
        <v>-10.165947994250629</v>
      </c>
      <c r="V1166" s="94">
        <v>750000</v>
      </c>
      <c r="W1166" s="24">
        <v>-2.5974025974025921</v>
      </c>
      <c r="X1166" s="30">
        <v>823163.03999999992</v>
      </c>
      <c r="Y1166" s="24">
        <v>9.7550719999999842</v>
      </c>
      <c r="Z1166" s="30">
        <v>901661.47266232804</v>
      </c>
      <c r="AA1166" s="24">
        <f t="shared" si="447"/>
        <v>9.5361950000000206</v>
      </c>
      <c r="AB1166" s="64">
        <f t="shared" si="469"/>
        <v>985853.21101070021</v>
      </c>
      <c r="AC1166" s="23">
        <f t="shared" si="449"/>
        <v>9.3373999999999882</v>
      </c>
    </row>
    <row r="1167" spans="1:29">
      <c r="A1167" s="25"/>
      <c r="B1167" s="25"/>
      <c r="C1167" s="25"/>
      <c r="D1167" s="25"/>
      <c r="E1167" s="25"/>
      <c r="F1167" s="28" t="s">
        <v>1103</v>
      </c>
      <c r="G1167" s="29">
        <v>123</v>
      </c>
      <c r="H1167" s="30">
        <v>3800000</v>
      </c>
      <c r="I1167" s="30">
        <v>1792436</v>
      </c>
      <c r="J1167" s="31"/>
      <c r="K1167" s="31"/>
      <c r="L1167" s="22">
        <f t="shared" si="452"/>
        <v>-100</v>
      </c>
      <c r="M1167" s="31">
        <v>0</v>
      </c>
      <c r="N1167" s="31"/>
      <c r="O1167" s="22" t="str">
        <f t="shared" si="444"/>
        <v>-</v>
      </c>
      <c r="P1167" s="31"/>
      <c r="Q1167" s="31"/>
      <c r="R1167" s="22" t="str">
        <f t="shared" si="445"/>
        <v>-</v>
      </c>
      <c r="S1167" s="31"/>
      <c r="T1167" s="31"/>
      <c r="U1167" s="23" t="str">
        <f t="shared" si="446"/>
        <v>-</v>
      </c>
      <c r="V1167" s="30">
        <v>0</v>
      </c>
      <c r="W1167" s="24" t="s">
        <v>1226</v>
      </c>
      <c r="X1167" s="30">
        <v>0</v>
      </c>
      <c r="Y1167" s="24" t="s">
        <v>1226</v>
      </c>
      <c r="Z1167" s="30">
        <v>0</v>
      </c>
      <c r="AA1167" s="24" t="str">
        <f t="shared" si="447"/>
        <v>-</v>
      </c>
      <c r="AB1167" s="64">
        <f t="shared" si="469"/>
        <v>0</v>
      </c>
      <c r="AC1167" s="23" t="str">
        <f t="shared" si="449"/>
        <v>-</v>
      </c>
    </row>
    <row r="1168" spans="1:29">
      <c r="A1168" s="25"/>
      <c r="B1168" s="25"/>
      <c r="C1168" s="25"/>
      <c r="D1168" s="25"/>
      <c r="E1168" s="25"/>
      <c r="F1168" s="28" t="s">
        <v>1103</v>
      </c>
      <c r="G1168" s="29">
        <v>220</v>
      </c>
      <c r="H1168" s="30">
        <v>100000</v>
      </c>
      <c r="I1168" s="31">
        <v>0</v>
      </c>
      <c r="J1168" s="31"/>
      <c r="K1168" s="31"/>
      <c r="L1168" s="22" t="str">
        <f t="shared" si="452"/>
        <v>-</v>
      </c>
      <c r="M1168" s="31">
        <v>0</v>
      </c>
      <c r="N1168" s="31"/>
      <c r="O1168" s="22" t="str">
        <f t="shared" si="444"/>
        <v>-</v>
      </c>
      <c r="P1168" s="31"/>
      <c r="Q1168" s="31"/>
      <c r="R1168" s="22" t="str">
        <f t="shared" si="445"/>
        <v>-</v>
      </c>
      <c r="S1168" s="31"/>
      <c r="T1168" s="31"/>
      <c r="U1168" s="23" t="str">
        <f t="shared" si="446"/>
        <v>-</v>
      </c>
      <c r="V1168" s="30">
        <v>0</v>
      </c>
      <c r="W1168" s="24" t="s">
        <v>1226</v>
      </c>
      <c r="X1168" s="30">
        <v>0</v>
      </c>
      <c r="Y1168" s="24" t="s">
        <v>1226</v>
      </c>
      <c r="Z1168" s="30">
        <v>0</v>
      </c>
      <c r="AA1168" s="24" t="str">
        <f t="shared" si="447"/>
        <v>-</v>
      </c>
      <c r="AB1168" s="64">
        <f t="shared" si="469"/>
        <v>0</v>
      </c>
      <c r="AC1168" s="23" t="str">
        <f t="shared" si="449"/>
        <v>-</v>
      </c>
    </row>
    <row r="1169" spans="1:29" ht="20.100000000000001" customHeight="1">
      <c r="A1169" s="25"/>
      <c r="B1169" s="26" t="s">
        <v>182</v>
      </c>
      <c r="C1169" s="26"/>
      <c r="D1169" s="26"/>
      <c r="E1169" s="26"/>
      <c r="F1169" s="28"/>
      <c r="G1169" s="32" t="s">
        <v>355</v>
      </c>
      <c r="H1169" s="20">
        <f t="shared" ref="H1169:AB1169" si="470">H1170+H1174</f>
        <v>473957477</v>
      </c>
      <c r="I1169" s="20">
        <f t="shared" si="470"/>
        <v>131011252</v>
      </c>
      <c r="J1169" s="20">
        <f t="shared" si="470"/>
        <v>1037566427</v>
      </c>
      <c r="K1169" s="20">
        <f t="shared" si="470"/>
        <v>335068100</v>
      </c>
      <c r="L1169" s="22">
        <f t="shared" si="452"/>
        <v>155.7552079572524</v>
      </c>
      <c r="M1169" s="20">
        <f t="shared" si="470"/>
        <v>955843157</v>
      </c>
      <c r="N1169" s="20">
        <f t="shared" si="470"/>
        <v>125064725</v>
      </c>
      <c r="O1169" s="22">
        <f t="shared" si="444"/>
        <v>-62.674833862131308</v>
      </c>
      <c r="P1169" s="20">
        <f t="shared" si="470"/>
        <v>784147569</v>
      </c>
      <c r="Q1169" s="20">
        <f t="shared" si="470"/>
        <v>283001157</v>
      </c>
      <c r="R1169" s="22">
        <f t="shared" si="445"/>
        <v>126.28375587120991</v>
      </c>
      <c r="S1169" s="20">
        <f t="shared" si="470"/>
        <v>838407219</v>
      </c>
      <c r="T1169" s="20">
        <f t="shared" si="470"/>
        <v>166204643</v>
      </c>
      <c r="U1169" s="23">
        <f t="shared" si="446"/>
        <v>196.25575665049314</v>
      </c>
      <c r="V1169" s="79">
        <v>875274637</v>
      </c>
      <c r="W1169" s="79" t="e">
        <v>#VALUE!</v>
      </c>
      <c r="X1169" s="79">
        <v>293304161.13725442</v>
      </c>
      <c r="Y1169" s="79" t="e">
        <v>#VALUE!</v>
      </c>
      <c r="Z1169" s="79">
        <v>311356934.46012241</v>
      </c>
      <c r="AA1169" s="24">
        <f t="shared" si="447"/>
        <v>6.1549666574351818</v>
      </c>
      <c r="AB1169" s="63">
        <f t="shared" si="470"/>
        <v>340429576.85840178</v>
      </c>
      <c r="AC1169" s="23">
        <f t="shared" si="449"/>
        <v>9.3373999999999597</v>
      </c>
    </row>
    <row r="1170" spans="1:29">
      <c r="A1170" s="25"/>
      <c r="B1170" s="25"/>
      <c r="C1170" s="26" t="s">
        <v>56</v>
      </c>
      <c r="D1170" s="26"/>
      <c r="E1170" s="26"/>
      <c r="F1170" s="28"/>
      <c r="G1170" s="32" t="s">
        <v>355</v>
      </c>
      <c r="H1170" s="20">
        <f t="shared" ref="H1170:AB1172" si="471">H1171</f>
        <v>0</v>
      </c>
      <c r="I1170" s="20">
        <f t="shared" si="471"/>
        <v>0</v>
      </c>
      <c r="J1170" s="20">
        <f t="shared" si="471"/>
        <v>0</v>
      </c>
      <c r="K1170" s="20">
        <f t="shared" si="471"/>
        <v>0</v>
      </c>
      <c r="L1170" s="22" t="str">
        <f t="shared" si="452"/>
        <v>-</v>
      </c>
      <c r="M1170" s="20">
        <f t="shared" si="471"/>
        <v>5592000</v>
      </c>
      <c r="N1170" s="20">
        <f t="shared" si="471"/>
        <v>0</v>
      </c>
      <c r="O1170" s="22" t="str">
        <f t="shared" si="444"/>
        <v>-</v>
      </c>
      <c r="P1170" s="20">
        <f t="shared" si="471"/>
        <v>0</v>
      </c>
      <c r="Q1170" s="20">
        <f t="shared" si="471"/>
        <v>0</v>
      </c>
      <c r="R1170" s="22" t="str">
        <f t="shared" si="445"/>
        <v>-</v>
      </c>
      <c r="S1170" s="20">
        <f t="shared" si="471"/>
        <v>0</v>
      </c>
      <c r="T1170" s="20">
        <f t="shared" si="471"/>
        <v>0</v>
      </c>
      <c r="U1170" s="23" t="str">
        <f t="shared" si="446"/>
        <v>-</v>
      </c>
      <c r="V1170" s="79">
        <v>0</v>
      </c>
      <c r="W1170" s="79" t="s">
        <v>1226</v>
      </c>
      <c r="X1170" s="79">
        <v>0</v>
      </c>
      <c r="Y1170" s="79" t="s">
        <v>1226</v>
      </c>
      <c r="Z1170" s="79">
        <v>0</v>
      </c>
      <c r="AA1170" s="24" t="str">
        <f t="shared" si="447"/>
        <v>-</v>
      </c>
      <c r="AB1170" s="63">
        <f t="shared" si="471"/>
        <v>0</v>
      </c>
      <c r="AC1170" s="23" t="str">
        <f t="shared" si="449"/>
        <v>-</v>
      </c>
    </row>
    <row r="1171" spans="1:29">
      <c r="A1171" s="25"/>
      <c r="B1171" s="25"/>
      <c r="C1171" s="25"/>
      <c r="D1171" s="26" t="s">
        <v>417</v>
      </c>
      <c r="E1171" s="26"/>
      <c r="F1171" s="28"/>
      <c r="G1171" s="32" t="s">
        <v>355</v>
      </c>
      <c r="H1171" s="20">
        <f t="shared" si="471"/>
        <v>0</v>
      </c>
      <c r="I1171" s="20">
        <f t="shared" si="471"/>
        <v>0</v>
      </c>
      <c r="J1171" s="20">
        <f t="shared" si="471"/>
        <v>0</v>
      </c>
      <c r="K1171" s="20">
        <f t="shared" si="471"/>
        <v>0</v>
      </c>
      <c r="L1171" s="22" t="str">
        <f t="shared" si="452"/>
        <v>-</v>
      </c>
      <c r="M1171" s="20">
        <f t="shared" si="471"/>
        <v>5592000</v>
      </c>
      <c r="N1171" s="20">
        <f t="shared" si="471"/>
        <v>0</v>
      </c>
      <c r="O1171" s="22" t="str">
        <f t="shared" si="444"/>
        <v>-</v>
      </c>
      <c r="P1171" s="20">
        <f t="shared" si="471"/>
        <v>0</v>
      </c>
      <c r="Q1171" s="20">
        <f t="shared" si="471"/>
        <v>0</v>
      </c>
      <c r="R1171" s="22" t="str">
        <f t="shared" si="445"/>
        <v>-</v>
      </c>
      <c r="S1171" s="20">
        <f t="shared" si="471"/>
        <v>0</v>
      </c>
      <c r="T1171" s="20">
        <f t="shared" si="471"/>
        <v>0</v>
      </c>
      <c r="U1171" s="23" t="str">
        <f t="shared" si="446"/>
        <v>-</v>
      </c>
      <c r="V1171" s="79">
        <v>0</v>
      </c>
      <c r="W1171" s="79" t="s">
        <v>1226</v>
      </c>
      <c r="X1171" s="79">
        <v>0</v>
      </c>
      <c r="Y1171" s="79" t="s">
        <v>1226</v>
      </c>
      <c r="Z1171" s="79">
        <v>0</v>
      </c>
      <c r="AA1171" s="24" t="str">
        <f t="shared" si="447"/>
        <v>-</v>
      </c>
      <c r="AB1171" s="63">
        <f t="shared" si="471"/>
        <v>0</v>
      </c>
      <c r="AC1171" s="23" t="str">
        <f t="shared" si="449"/>
        <v>-</v>
      </c>
    </row>
    <row r="1172" spans="1:29">
      <c r="A1172" s="25"/>
      <c r="B1172" s="25"/>
      <c r="C1172" s="25"/>
      <c r="D1172" s="25"/>
      <c r="E1172" s="26" t="s">
        <v>0</v>
      </c>
      <c r="F1172" s="28"/>
      <c r="G1172" s="32" t="s">
        <v>355</v>
      </c>
      <c r="H1172" s="20">
        <f t="shared" si="471"/>
        <v>0</v>
      </c>
      <c r="I1172" s="20">
        <f t="shared" si="471"/>
        <v>0</v>
      </c>
      <c r="J1172" s="20">
        <f t="shared" si="471"/>
        <v>0</v>
      </c>
      <c r="K1172" s="20">
        <f t="shared" si="471"/>
        <v>0</v>
      </c>
      <c r="L1172" s="22" t="str">
        <f t="shared" si="452"/>
        <v>-</v>
      </c>
      <c r="M1172" s="20">
        <f t="shared" si="471"/>
        <v>5592000</v>
      </c>
      <c r="N1172" s="20">
        <f t="shared" si="471"/>
        <v>0</v>
      </c>
      <c r="O1172" s="22" t="str">
        <f t="shared" si="444"/>
        <v>-</v>
      </c>
      <c r="P1172" s="20">
        <f t="shared" si="471"/>
        <v>0</v>
      </c>
      <c r="Q1172" s="20">
        <f t="shared" si="471"/>
        <v>0</v>
      </c>
      <c r="R1172" s="22" t="str">
        <f t="shared" si="445"/>
        <v>-</v>
      </c>
      <c r="S1172" s="20">
        <f t="shared" si="471"/>
        <v>0</v>
      </c>
      <c r="T1172" s="20">
        <f t="shared" si="471"/>
        <v>0</v>
      </c>
      <c r="U1172" s="23" t="str">
        <f t="shared" si="446"/>
        <v>-</v>
      </c>
      <c r="V1172" s="79">
        <v>0</v>
      </c>
      <c r="W1172" s="79" t="s">
        <v>1226</v>
      </c>
      <c r="X1172" s="79">
        <v>0</v>
      </c>
      <c r="Y1172" s="79" t="s">
        <v>1226</v>
      </c>
      <c r="Z1172" s="79">
        <v>0</v>
      </c>
      <c r="AA1172" s="24" t="str">
        <f t="shared" si="447"/>
        <v>-</v>
      </c>
      <c r="AB1172" s="63">
        <f t="shared" si="471"/>
        <v>0</v>
      </c>
      <c r="AC1172" s="23" t="str">
        <f t="shared" si="449"/>
        <v>-</v>
      </c>
    </row>
    <row r="1173" spans="1:29">
      <c r="A1173" s="25"/>
      <c r="B1173" s="25"/>
      <c r="C1173" s="25"/>
      <c r="D1173" s="25"/>
      <c r="E1173" s="25"/>
      <c r="F1173" s="28" t="s">
        <v>1104</v>
      </c>
      <c r="G1173" s="29">
        <v>120</v>
      </c>
      <c r="H1173" s="31"/>
      <c r="I1173" s="31"/>
      <c r="J1173" s="31"/>
      <c r="K1173" s="31"/>
      <c r="L1173" s="22" t="str">
        <f t="shared" si="452"/>
        <v>-</v>
      </c>
      <c r="M1173" s="30">
        <v>5592000</v>
      </c>
      <c r="N1173" s="31">
        <v>0</v>
      </c>
      <c r="O1173" s="22" t="str">
        <f t="shared" si="444"/>
        <v>-</v>
      </c>
      <c r="P1173" s="31"/>
      <c r="Q1173" s="31"/>
      <c r="R1173" s="22" t="str">
        <f t="shared" si="445"/>
        <v>-</v>
      </c>
      <c r="S1173" s="31"/>
      <c r="T1173" s="31"/>
      <c r="U1173" s="23" t="str">
        <f t="shared" si="446"/>
        <v>-</v>
      </c>
      <c r="V1173" s="30">
        <v>0</v>
      </c>
      <c r="W1173" s="24" t="s">
        <v>1226</v>
      </c>
      <c r="X1173" s="30">
        <v>0</v>
      </c>
      <c r="Y1173" s="24" t="s">
        <v>1226</v>
      </c>
      <c r="Z1173" s="82">
        <v>0</v>
      </c>
      <c r="AA1173" s="24" t="str">
        <f t="shared" si="447"/>
        <v>-</v>
      </c>
      <c r="AB1173" s="64">
        <f>Z1173*$AB$3*$AB$4</f>
        <v>0</v>
      </c>
      <c r="AC1173" s="23" t="str">
        <f t="shared" si="449"/>
        <v>-</v>
      </c>
    </row>
    <row r="1174" spans="1:29">
      <c r="A1174" s="25"/>
      <c r="B1174" s="25"/>
      <c r="C1174" s="26" t="s">
        <v>57</v>
      </c>
      <c r="D1174" s="26"/>
      <c r="E1174" s="26"/>
      <c r="F1174" s="28"/>
      <c r="G1174" s="32" t="s">
        <v>355</v>
      </c>
      <c r="H1174" s="20">
        <f t="shared" ref="H1174:AB1174" si="472">H1175+H1201</f>
        <v>473957477</v>
      </c>
      <c r="I1174" s="20">
        <f t="shared" si="472"/>
        <v>131011252</v>
      </c>
      <c r="J1174" s="20">
        <f t="shared" si="472"/>
        <v>1037566427</v>
      </c>
      <c r="K1174" s="20">
        <f t="shared" si="472"/>
        <v>335068100</v>
      </c>
      <c r="L1174" s="22">
        <f t="shared" si="452"/>
        <v>155.7552079572524</v>
      </c>
      <c r="M1174" s="20">
        <f t="shared" si="472"/>
        <v>950251157</v>
      </c>
      <c r="N1174" s="20">
        <f t="shared" si="472"/>
        <v>125064725</v>
      </c>
      <c r="O1174" s="22">
        <f t="shared" si="444"/>
        <v>-62.674833862131308</v>
      </c>
      <c r="P1174" s="20">
        <f t="shared" si="472"/>
        <v>784147569</v>
      </c>
      <c r="Q1174" s="20">
        <f t="shared" si="472"/>
        <v>283001157</v>
      </c>
      <c r="R1174" s="22">
        <f t="shared" si="445"/>
        <v>126.28375587120991</v>
      </c>
      <c r="S1174" s="20">
        <f t="shared" si="472"/>
        <v>838407219</v>
      </c>
      <c r="T1174" s="20">
        <f t="shared" si="472"/>
        <v>166204643</v>
      </c>
      <c r="U1174" s="23">
        <f t="shared" si="446"/>
        <v>196.25575665049314</v>
      </c>
      <c r="V1174" s="79">
        <v>875274637</v>
      </c>
      <c r="W1174" s="79" t="e">
        <v>#VALUE!</v>
      </c>
      <c r="X1174" s="79">
        <v>293304161.13725442</v>
      </c>
      <c r="Y1174" s="79" t="e">
        <v>#VALUE!</v>
      </c>
      <c r="Z1174" s="79">
        <v>311356934.46012241</v>
      </c>
      <c r="AA1174" s="24">
        <f t="shared" si="447"/>
        <v>6.1549666574351818</v>
      </c>
      <c r="AB1174" s="63">
        <f t="shared" si="472"/>
        <v>340429576.85840178</v>
      </c>
      <c r="AC1174" s="23">
        <f t="shared" si="449"/>
        <v>9.3373999999999597</v>
      </c>
    </row>
    <row r="1175" spans="1:29">
      <c r="A1175" s="25"/>
      <c r="B1175" s="25"/>
      <c r="C1175" s="25"/>
      <c r="D1175" s="26" t="s">
        <v>418</v>
      </c>
      <c r="E1175" s="26"/>
      <c r="F1175" s="28"/>
      <c r="G1175" s="32" t="s">
        <v>355</v>
      </c>
      <c r="H1175" s="20">
        <f t="shared" ref="H1175:AB1175" si="473">H1176+H1178+H1180+H1183+H1186+H1188+H1191+H1193+H1195+H1197</f>
        <v>273308948</v>
      </c>
      <c r="I1175" s="20">
        <f t="shared" si="473"/>
        <v>84953049</v>
      </c>
      <c r="J1175" s="20">
        <f t="shared" si="473"/>
        <v>403724678</v>
      </c>
      <c r="K1175" s="20">
        <f t="shared" si="473"/>
        <v>171102656</v>
      </c>
      <c r="L1175" s="22">
        <f t="shared" si="452"/>
        <v>101.40849329610288</v>
      </c>
      <c r="M1175" s="20">
        <f t="shared" si="473"/>
        <v>293113771</v>
      </c>
      <c r="N1175" s="20">
        <f t="shared" si="473"/>
        <v>63887038</v>
      </c>
      <c r="O1175" s="22">
        <f t="shared" si="444"/>
        <v>-62.661574347507496</v>
      </c>
      <c r="P1175" s="20">
        <f t="shared" si="473"/>
        <v>204099959</v>
      </c>
      <c r="Q1175" s="20">
        <f t="shared" si="473"/>
        <v>27663134</v>
      </c>
      <c r="R1175" s="22">
        <f t="shared" si="445"/>
        <v>-56.699927143280618</v>
      </c>
      <c r="S1175" s="20">
        <f t="shared" si="473"/>
        <v>137734251</v>
      </c>
      <c r="T1175" s="20">
        <f t="shared" si="473"/>
        <v>6812515</v>
      </c>
      <c r="U1175" s="23">
        <f t="shared" si="446"/>
        <v>397.89821717235657</v>
      </c>
      <c r="V1175" s="79">
        <v>258842020</v>
      </c>
      <c r="W1175" s="79" t="e">
        <v>#VALUE!</v>
      </c>
      <c r="X1175" s="79">
        <v>284092245.41725439</v>
      </c>
      <c r="Y1175" s="79" t="e">
        <v>#VALUE!</v>
      </c>
      <c r="Z1175" s="79">
        <v>311183835.92012239</v>
      </c>
      <c r="AA1175" s="24">
        <f t="shared" si="447"/>
        <v>9.5361950000000206</v>
      </c>
      <c r="AB1175" s="63">
        <f t="shared" si="473"/>
        <v>340240315.41532779</v>
      </c>
      <c r="AC1175" s="23">
        <f t="shared" si="449"/>
        <v>9.3373999999999597</v>
      </c>
    </row>
    <row r="1176" spans="1:29">
      <c r="A1176" s="25"/>
      <c r="B1176" s="25"/>
      <c r="C1176" s="25"/>
      <c r="D1176" s="25"/>
      <c r="E1176" s="26" t="s">
        <v>185</v>
      </c>
      <c r="F1176" s="28"/>
      <c r="G1176" s="32" t="s">
        <v>355</v>
      </c>
      <c r="H1176" s="20">
        <f t="shared" ref="H1176:AB1176" si="474">H1177</f>
        <v>2213855</v>
      </c>
      <c r="I1176" s="20">
        <f t="shared" si="474"/>
        <v>0</v>
      </c>
      <c r="J1176" s="20">
        <f t="shared" si="474"/>
        <v>9227042</v>
      </c>
      <c r="K1176" s="20">
        <f t="shared" si="474"/>
        <v>89340</v>
      </c>
      <c r="L1176" s="22" t="str">
        <f t="shared" si="452"/>
        <v>-</v>
      </c>
      <c r="M1176" s="20">
        <f t="shared" si="474"/>
        <v>0</v>
      </c>
      <c r="N1176" s="20">
        <f t="shared" si="474"/>
        <v>0</v>
      </c>
      <c r="O1176" s="22">
        <f t="shared" si="444"/>
        <v>-100</v>
      </c>
      <c r="P1176" s="20">
        <f t="shared" si="474"/>
        <v>0</v>
      </c>
      <c r="Q1176" s="20">
        <f t="shared" si="474"/>
        <v>0</v>
      </c>
      <c r="R1176" s="22" t="str">
        <f t="shared" si="445"/>
        <v>-</v>
      </c>
      <c r="S1176" s="20">
        <f t="shared" si="474"/>
        <v>0</v>
      </c>
      <c r="T1176" s="20">
        <f t="shared" si="474"/>
        <v>0</v>
      </c>
      <c r="U1176" s="23" t="str">
        <f t="shared" si="446"/>
        <v>-</v>
      </c>
      <c r="V1176" s="79">
        <v>0</v>
      </c>
      <c r="W1176" s="80" t="s">
        <v>1226</v>
      </c>
      <c r="X1176" s="79">
        <v>0</v>
      </c>
      <c r="Y1176" s="80" t="s">
        <v>1226</v>
      </c>
      <c r="Z1176" s="79">
        <v>0</v>
      </c>
      <c r="AA1176" s="24" t="str">
        <f t="shared" si="447"/>
        <v>-</v>
      </c>
      <c r="AB1176" s="63">
        <f t="shared" si="474"/>
        <v>0</v>
      </c>
      <c r="AC1176" s="23" t="str">
        <f t="shared" si="449"/>
        <v>-</v>
      </c>
    </row>
    <row r="1177" spans="1:29">
      <c r="A1177" s="25"/>
      <c r="B1177" s="25"/>
      <c r="C1177" s="25"/>
      <c r="D1177" s="25"/>
      <c r="E1177" s="25"/>
      <c r="F1177" s="28" t="s">
        <v>1105</v>
      </c>
      <c r="G1177" s="29">
        <v>132</v>
      </c>
      <c r="H1177" s="30">
        <v>2213855</v>
      </c>
      <c r="I1177" s="31">
        <v>0</v>
      </c>
      <c r="J1177" s="30">
        <v>9227042</v>
      </c>
      <c r="K1177" s="30">
        <v>89340</v>
      </c>
      <c r="L1177" s="22" t="str">
        <f t="shared" si="452"/>
        <v>-</v>
      </c>
      <c r="M1177" s="31"/>
      <c r="N1177" s="31"/>
      <c r="O1177" s="22">
        <f t="shared" si="444"/>
        <v>-100</v>
      </c>
      <c r="P1177" s="31"/>
      <c r="Q1177" s="31"/>
      <c r="R1177" s="22" t="str">
        <f t="shared" si="445"/>
        <v>-</v>
      </c>
      <c r="S1177" s="31"/>
      <c r="T1177" s="31"/>
      <c r="U1177" s="23" t="str">
        <f t="shared" si="446"/>
        <v>-</v>
      </c>
      <c r="V1177" s="30">
        <v>0</v>
      </c>
      <c r="W1177" s="24" t="s">
        <v>1226</v>
      </c>
      <c r="X1177" s="30">
        <v>0</v>
      </c>
      <c r="Y1177" s="24" t="s">
        <v>1226</v>
      </c>
      <c r="Z1177" s="30">
        <v>0</v>
      </c>
      <c r="AA1177" s="24" t="str">
        <f t="shared" si="447"/>
        <v>-</v>
      </c>
      <c r="AB1177" s="64">
        <f>Z1177*$AB$3*$AB$4</f>
        <v>0</v>
      </c>
      <c r="AC1177" s="23" t="str">
        <f t="shared" si="449"/>
        <v>-</v>
      </c>
    </row>
    <row r="1178" spans="1:29">
      <c r="A1178" s="25"/>
      <c r="B1178" s="25"/>
      <c r="C1178" s="25"/>
      <c r="D1178" s="25"/>
      <c r="E1178" s="26" t="s">
        <v>186</v>
      </c>
      <c r="F1178" s="28"/>
      <c r="G1178" s="32" t="s">
        <v>355</v>
      </c>
      <c r="H1178" s="20">
        <f t="shared" ref="H1178:AB1178" si="475">H1179</f>
        <v>92222626</v>
      </c>
      <c r="I1178" s="20">
        <f t="shared" si="475"/>
        <v>0</v>
      </c>
      <c r="J1178" s="20">
        <f t="shared" si="475"/>
        <v>35658164</v>
      </c>
      <c r="K1178" s="20">
        <f t="shared" si="475"/>
        <v>18997929</v>
      </c>
      <c r="L1178" s="22" t="str">
        <f t="shared" si="452"/>
        <v>-</v>
      </c>
      <c r="M1178" s="20">
        <f t="shared" si="475"/>
        <v>0</v>
      </c>
      <c r="N1178" s="20">
        <f t="shared" si="475"/>
        <v>10023</v>
      </c>
      <c r="O1178" s="22">
        <f t="shared" si="444"/>
        <v>-99.947241617757385</v>
      </c>
      <c r="P1178" s="20">
        <f t="shared" si="475"/>
        <v>13689</v>
      </c>
      <c r="Q1178" s="20">
        <f t="shared" si="475"/>
        <v>13689</v>
      </c>
      <c r="R1178" s="22">
        <f t="shared" si="445"/>
        <v>36.575875486381335</v>
      </c>
      <c r="S1178" s="20">
        <f t="shared" si="475"/>
        <v>0</v>
      </c>
      <c r="T1178" s="20">
        <f t="shared" si="475"/>
        <v>0</v>
      </c>
      <c r="U1178" s="23">
        <f t="shared" si="446"/>
        <v>-100</v>
      </c>
      <c r="V1178" s="79">
        <v>0</v>
      </c>
      <c r="W1178" s="80" t="s">
        <v>1226</v>
      </c>
      <c r="X1178" s="79">
        <v>0</v>
      </c>
      <c r="Y1178" s="80" t="s">
        <v>1226</v>
      </c>
      <c r="Z1178" s="79">
        <v>0</v>
      </c>
      <c r="AA1178" s="24" t="str">
        <f t="shared" si="447"/>
        <v>-</v>
      </c>
      <c r="AB1178" s="63">
        <f t="shared" si="475"/>
        <v>0</v>
      </c>
      <c r="AC1178" s="23" t="str">
        <f t="shared" si="449"/>
        <v>-</v>
      </c>
    </row>
    <row r="1179" spans="1:29">
      <c r="A1179" s="25"/>
      <c r="B1179" s="25"/>
      <c r="C1179" s="25"/>
      <c r="D1179" s="25"/>
      <c r="E1179" s="25"/>
      <c r="F1179" s="28" t="s">
        <v>1106</v>
      </c>
      <c r="G1179" s="29">
        <v>132</v>
      </c>
      <c r="H1179" s="30">
        <v>92222626</v>
      </c>
      <c r="I1179" s="31">
        <v>0</v>
      </c>
      <c r="J1179" s="30">
        <v>35658164</v>
      </c>
      <c r="K1179" s="30">
        <v>18997929</v>
      </c>
      <c r="L1179" s="22" t="str">
        <f t="shared" si="452"/>
        <v>-</v>
      </c>
      <c r="M1179" s="31">
        <v>0</v>
      </c>
      <c r="N1179" s="30">
        <v>10023</v>
      </c>
      <c r="O1179" s="22">
        <f t="shared" ref="O1179:O1242" si="476">IFERROR(N1179/K1179*100-100,"-")</f>
        <v>-99.947241617757385</v>
      </c>
      <c r="P1179" s="30">
        <v>13689</v>
      </c>
      <c r="Q1179" s="30">
        <v>13689</v>
      </c>
      <c r="R1179" s="22">
        <f t="shared" ref="R1179:R1242" si="477">IFERROR(Q1179/N1179*100-100,"-")</f>
        <v>36.575875486381335</v>
      </c>
      <c r="S1179" s="31"/>
      <c r="T1179" s="31"/>
      <c r="U1179" s="23">
        <f t="shared" ref="U1179:U1242" si="478">IFERROR(S1179/Q1179*100-100,"-")</f>
        <v>-100</v>
      </c>
      <c r="V1179" s="30">
        <v>0</v>
      </c>
      <c r="W1179" s="24" t="s">
        <v>1226</v>
      </c>
      <c r="X1179" s="30">
        <v>0</v>
      </c>
      <c r="Y1179" s="24" t="s">
        <v>1226</v>
      </c>
      <c r="Z1179" s="30">
        <v>0</v>
      </c>
      <c r="AA1179" s="24" t="str">
        <f t="shared" ref="AA1179:AA1242" si="479">IFERROR(Z1179/X1179*100-100,"-")</f>
        <v>-</v>
      </c>
      <c r="AB1179" s="64">
        <f>Z1179*$AB$3*$AB$4</f>
        <v>0</v>
      </c>
      <c r="AC1179" s="23" t="str">
        <f t="shared" ref="AC1179:AC1242" si="480">IFERROR(AB1179/Z1179*100-100,"-")</f>
        <v>-</v>
      </c>
    </row>
    <row r="1180" spans="1:29">
      <c r="A1180" s="25"/>
      <c r="B1180" s="25"/>
      <c r="C1180" s="25"/>
      <c r="D1180" s="25"/>
      <c r="E1180" s="26" t="s">
        <v>1107</v>
      </c>
      <c r="F1180" s="28"/>
      <c r="G1180" s="32" t="s">
        <v>355</v>
      </c>
      <c r="H1180" s="20">
        <f t="shared" ref="H1180:AB1180" si="481">H1181+H1182</f>
        <v>0</v>
      </c>
      <c r="I1180" s="20">
        <f t="shared" si="481"/>
        <v>0</v>
      </c>
      <c r="J1180" s="20">
        <f t="shared" si="481"/>
        <v>0</v>
      </c>
      <c r="K1180" s="20">
        <f t="shared" si="481"/>
        <v>13519286</v>
      </c>
      <c r="L1180" s="22" t="str">
        <f t="shared" si="452"/>
        <v>-</v>
      </c>
      <c r="M1180" s="20">
        <f t="shared" si="481"/>
        <v>4340836</v>
      </c>
      <c r="N1180" s="20">
        <f t="shared" si="481"/>
        <v>2916690</v>
      </c>
      <c r="O1180" s="22">
        <f t="shared" si="476"/>
        <v>-78.425709760116035</v>
      </c>
      <c r="P1180" s="20">
        <f t="shared" si="481"/>
        <v>0</v>
      </c>
      <c r="Q1180" s="20">
        <f t="shared" si="481"/>
        <v>0</v>
      </c>
      <c r="R1180" s="22">
        <f t="shared" si="477"/>
        <v>-100</v>
      </c>
      <c r="S1180" s="20">
        <f t="shared" si="481"/>
        <v>90000</v>
      </c>
      <c r="T1180" s="20">
        <f t="shared" si="481"/>
        <v>0</v>
      </c>
      <c r="U1180" s="23" t="str">
        <f t="shared" si="478"/>
        <v>-</v>
      </c>
      <c r="V1180" s="79">
        <v>0</v>
      </c>
      <c r="W1180" s="80">
        <v>-100</v>
      </c>
      <c r="X1180" s="79">
        <v>0</v>
      </c>
      <c r="Y1180" s="80" t="s">
        <v>1226</v>
      </c>
      <c r="Z1180" s="79">
        <v>0</v>
      </c>
      <c r="AA1180" s="24" t="str">
        <f t="shared" si="479"/>
        <v>-</v>
      </c>
      <c r="AB1180" s="63">
        <f t="shared" si="481"/>
        <v>0</v>
      </c>
      <c r="AC1180" s="23" t="str">
        <f t="shared" si="480"/>
        <v>-</v>
      </c>
    </row>
    <row r="1181" spans="1:29">
      <c r="A1181" s="25"/>
      <c r="B1181" s="25"/>
      <c r="C1181" s="25"/>
      <c r="D1181" s="25"/>
      <c r="E1181" s="25"/>
      <c r="F1181" s="28" t="s">
        <v>1108</v>
      </c>
      <c r="G1181" s="29">
        <v>132</v>
      </c>
      <c r="H1181" s="31"/>
      <c r="I1181" s="31"/>
      <c r="J1181" s="31">
        <v>0</v>
      </c>
      <c r="K1181" s="30">
        <v>13519286</v>
      </c>
      <c r="L1181" s="22" t="str">
        <f t="shared" si="452"/>
        <v>-</v>
      </c>
      <c r="M1181" s="30">
        <v>341250</v>
      </c>
      <c r="N1181" s="30">
        <v>2916690</v>
      </c>
      <c r="O1181" s="22">
        <f t="shared" si="476"/>
        <v>-78.425709760116035</v>
      </c>
      <c r="P1181" s="31"/>
      <c r="Q1181" s="31"/>
      <c r="R1181" s="22">
        <f t="shared" si="477"/>
        <v>-100</v>
      </c>
      <c r="S1181" s="31"/>
      <c r="T1181" s="31"/>
      <c r="U1181" s="23" t="str">
        <f t="shared" si="478"/>
        <v>-</v>
      </c>
      <c r="V1181" s="30">
        <v>0</v>
      </c>
      <c r="W1181" s="24" t="s">
        <v>1226</v>
      </c>
      <c r="X1181" s="30">
        <v>0</v>
      </c>
      <c r="Y1181" s="24" t="s">
        <v>1226</v>
      </c>
      <c r="Z1181" s="30">
        <v>0</v>
      </c>
      <c r="AA1181" s="24" t="str">
        <f t="shared" si="479"/>
        <v>-</v>
      </c>
      <c r="AB1181" s="64">
        <f>Z1181*$AB$3*$AB$4</f>
        <v>0</v>
      </c>
      <c r="AC1181" s="23" t="str">
        <f t="shared" si="480"/>
        <v>-</v>
      </c>
    </row>
    <row r="1182" spans="1:29">
      <c r="A1182" s="25"/>
      <c r="B1182" s="25"/>
      <c r="C1182" s="25"/>
      <c r="D1182" s="25"/>
      <c r="E1182" s="25"/>
      <c r="F1182" s="28" t="s">
        <v>1108</v>
      </c>
      <c r="G1182" s="29">
        <v>232</v>
      </c>
      <c r="H1182" s="31"/>
      <c r="I1182" s="31"/>
      <c r="J1182" s="31"/>
      <c r="K1182" s="31"/>
      <c r="L1182" s="22" t="str">
        <f t="shared" si="452"/>
        <v>-</v>
      </c>
      <c r="M1182" s="30">
        <v>3999586</v>
      </c>
      <c r="N1182" s="31">
        <v>0</v>
      </c>
      <c r="O1182" s="22" t="str">
        <f t="shared" si="476"/>
        <v>-</v>
      </c>
      <c r="P1182" s="31"/>
      <c r="Q1182" s="31"/>
      <c r="R1182" s="22" t="str">
        <f t="shared" si="477"/>
        <v>-</v>
      </c>
      <c r="S1182" s="30">
        <v>90000</v>
      </c>
      <c r="T1182" s="31">
        <v>0</v>
      </c>
      <c r="U1182" s="23" t="str">
        <f t="shared" si="478"/>
        <v>-</v>
      </c>
      <c r="V1182" s="94">
        <v>0</v>
      </c>
      <c r="W1182" s="24">
        <v>-100</v>
      </c>
      <c r="X1182" s="30">
        <v>0</v>
      </c>
      <c r="Y1182" s="24" t="s">
        <v>1226</v>
      </c>
      <c r="Z1182" s="30">
        <v>0</v>
      </c>
      <c r="AA1182" s="24" t="str">
        <f t="shared" si="479"/>
        <v>-</v>
      </c>
      <c r="AB1182" s="64">
        <f>Z1182*$AB$3*$AB$4</f>
        <v>0</v>
      </c>
      <c r="AC1182" s="23" t="str">
        <f t="shared" si="480"/>
        <v>-</v>
      </c>
    </row>
    <row r="1183" spans="1:29">
      <c r="A1183" s="25"/>
      <c r="B1183" s="25"/>
      <c r="C1183" s="25"/>
      <c r="D1183" s="25"/>
      <c r="E1183" s="26" t="s">
        <v>1109</v>
      </c>
      <c r="F1183" s="28"/>
      <c r="G1183" s="32" t="s">
        <v>355</v>
      </c>
      <c r="H1183" s="20">
        <f t="shared" ref="H1183:AB1183" si="482">H1184+H1185</f>
        <v>71470342</v>
      </c>
      <c r="I1183" s="20">
        <f t="shared" si="482"/>
        <v>0</v>
      </c>
      <c r="J1183" s="20">
        <f t="shared" si="482"/>
        <v>102996860</v>
      </c>
      <c r="K1183" s="20">
        <f t="shared" si="482"/>
        <v>0</v>
      </c>
      <c r="L1183" s="22" t="str">
        <f t="shared" si="452"/>
        <v>-</v>
      </c>
      <c r="M1183" s="20">
        <f t="shared" si="482"/>
        <v>0</v>
      </c>
      <c r="N1183" s="20">
        <f t="shared" si="482"/>
        <v>0</v>
      </c>
      <c r="O1183" s="22" t="str">
        <f t="shared" si="476"/>
        <v>-</v>
      </c>
      <c r="P1183" s="20">
        <f t="shared" si="482"/>
        <v>0</v>
      </c>
      <c r="Q1183" s="20">
        <f t="shared" si="482"/>
        <v>0</v>
      </c>
      <c r="R1183" s="22" t="str">
        <f t="shared" si="477"/>
        <v>-</v>
      </c>
      <c r="S1183" s="20">
        <f t="shared" si="482"/>
        <v>0</v>
      </c>
      <c r="T1183" s="20">
        <f t="shared" si="482"/>
        <v>0</v>
      </c>
      <c r="U1183" s="23" t="str">
        <f t="shared" si="478"/>
        <v>-</v>
      </c>
      <c r="V1183" s="79">
        <v>75500000</v>
      </c>
      <c r="W1183" s="80" t="s">
        <v>1226</v>
      </c>
      <c r="X1183" s="79">
        <v>82865079.359999999</v>
      </c>
      <c r="Y1183" s="80">
        <v>9.7550720000000126</v>
      </c>
      <c r="Z1183" s="79">
        <v>90767254.914674357</v>
      </c>
      <c r="AA1183" s="24">
        <f t="shared" si="479"/>
        <v>9.5361950000000064</v>
      </c>
      <c r="AB1183" s="63">
        <f t="shared" si="482"/>
        <v>99242556.575077161</v>
      </c>
      <c r="AC1183" s="23">
        <f t="shared" si="480"/>
        <v>9.3374000000000024</v>
      </c>
    </row>
    <row r="1184" spans="1:29">
      <c r="A1184" s="25"/>
      <c r="B1184" s="25"/>
      <c r="C1184" s="25"/>
      <c r="D1184" s="25"/>
      <c r="E1184" s="25"/>
      <c r="F1184" s="28" t="s">
        <v>1110</v>
      </c>
      <c r="G1184" s="29">
        <v>132</v>
      </c>
      <c r="H1184" s="31"/>
      <c r="I1184" s="31"/>
      <c r="J1184" s="30">
        <v>9000000</v>
      </c>
      <c r="K1184" s="31">
        <v>0</v>
      </c>
      <c r="L1184" s="22" t="str">
        <f t="shared" si="452"/>
        <v>-</v>
      </c>
      <c r="M1184" s="31">
        <v>0</v>
      </c>
      <c r="N1184" s="31"/>
      <c r="O1184" s="22" t="str">
        <f t="shared" si="476"/>
        <v>-</v>
      </c>
      <c r="P1184" s="31"/>
      <c r="Q1184" s="31"/>
      <c r="R1184" s="22" t="str">
        <f t="shared" si="477"/>
        <v>-</v>
      </c>
      <c r="S1184" s="31"/>
      <c r="T1184" s="31"/>
      <c r="U1184" s="23" t="str">
        <f t="shared" si="478"/>
        <v>-</v>
      </c>
      <c r="V1184" s="30">
        <v>0</v>
      </c>
      <c r="W1184" s="24" t="s">
        <v>1226</v>
      </c>
      <c r="X1184" s="30">
        <v>0</v>
      </c>
      <c r="Y1184" s="24" t="s">
        <v>1226</v>
      </c>
      <c r="Z1184" s="30">
        <v>0</v>
      </c>
      <c r="AA1184" s="24" t="str">
        <f t="shared" si="479"/>
        <v>-</v>
      </c>
      <c r="AB1184" s="64">
        <f>Z1184*$AB$3*$AB$4</f>
        <v>0</v>
      </c>
      <c r="AC1184" s="23" t="str">
        <f t="shared" si="480"/>
        <v>-</v>
      </c>
    </row>
    <row r="1185" spans="1:29">
      <c r="A1185" s="25"/>
      <c r="B1185" s="25"/>
      <c r="C1185" s="25"/>
      <c r="D1185" s="25"/>
      <c r="E1185" s="25"/>
      <c r="F1185" s="28" t="s">
        <v>1110</v>
      </c>
      <c r="G1185" s="29">
        <v>232</v>
      </c>
      <c r="H1185" s="30">
        <v>71470342</v>
      </c>
      <c r="I1185" s="31">
        <v>0</v>
      </c>
      <c r="J1185" s="30">
        <v>93996860</v>
      </c>
      <c r="K1185" s="31">
        <v>0</v>
      </c>
      <c r="L1185" s="22" t="str">
        <f t="shared" si="452"/>
        <v>-</v>
      </c>
      <c r="M1185" s="31">
        <v>0</v>
      </c>
      <c r="N1185" s="31"/>
      <c r="O1185" s="22" t="str">
        <f t="shared" si="476"/>
        <v>-</v>
      </c>
      <c r="P1185" s="31"/>
      <c r="Q1185" s="31"/>
      <c r="R1185" s="22" t="str">
        <f t="shared" si="477"/>
        <v>-</v>
      </c>
      <c r="S1185" s="31"/>
      <c r="T1185" s="31"/>
      <c r="U1185" s="23" t="str">
        <f t="shared" si="478"/>
        <v>-</v>
      </c>
      <c r="V1185" s="94">
        <v>75500000</v>
      </c>
      <c r="W1185" s="24" t="s">
        <v>1226</v>
      </c>
      <c r="X1185" s="30">
        <v>82865079.359999999</v>
      </c>
      <c r="Y1185" s="24">
        <v>9.7550720000000126</v>
      </c>
      <c r="Z1185" s="30">
        <v>90767254.914674357</v>
      </c>
      <c r="AA1185" s="24">
        <f t="shared" si="479"/>
        <v>9.5361950000000064</v>
      </c>
      <c r="AB1185" s="64">
        <f>Z1185*$AB$3*$AB$4</f>
        <v>99242556.575077161</v>
      </c>
      <c r="AC1185" s="23">
        <f t="shared" si="480"/>
        <v>9.3374000000000024</v>
      </c>
    </row>
    <row r="1186" spans="1:29">
      <c r="A1186" s="25"/>
      <c r="B1186" s="25"/>
      <c r="C1186" s="25"/>
      <c r="D1186" s="25"/>
      <c r="E1186" s="26" t="s">
        <v>187</v>
      </c>
      <c r="F1186" s="28"/>
      <c r="G1186" s="32" t="s">
        <v>355</v>
      </c>
      <c r="H1186" s="20">
        <f t="shared" ref="H1186:AB1186" si="483">H1187</f>
        <v>2245411</v>
      </c>
      <c r="I1186" s="20">
        <f t="shared" si="483"/>
        <v>0</v>
      </c>
      <c r="J1186" s="20">
        <f t="shared" si="483"/>
        <v>2922031</v>
      </c>
      <c r="K1186" s="20">
        <f t="shared" si="483"/>
        <v>0</v>
      </c>
      <c r="L1186" s="22" t="str">
        <f t="shared" si="452"/>
        <v>-</v>
      </c>
      <c r="M1186" s="20">
        <f t="shared" si="483"/>
        <v>0</v>
      </c>
      <c r="N1186" s="20">
        <f t="shared" si="483"/>
        <v>0</v>
      </c>
      <c r="O1186" s="22" t="str">
        <f t="shared" si="476"/>
        <v>-</v>
      </c>
      <c r="P1186" s="20">
        <f t="shared" si="483"/>
        <v>0</v>
      </c>
      <c r="Q1186" s="20">
        <f t="shared" si="483"/>
        <v>0</v>
      </c>
      <c r="R1186" s="22" t="str">
        <f t="shared" si="477"/>
        <v>-</v>
      </c>
      <c r="S1186" s="20">
        <f t="shared" si="483"/>
        <v>350000</v>
      </c>
      <c r="T1186" s="20">
        <f t="shared" si="483"/>
        <v>0</v>
      </c>
      <c r="U1186" s="23" t="str">
        <f t="shared" si="478"/>
        <v>-</v>
      </c>
      <c r="V1186" s="79">
        <v>2628000</v>
      </c>
      <c r="W1186" s="80">
        <v>650.85714285714289</v>
      </c>
      <c r="X1186" s="79">
        <v>2884363.2921599997</v>
      </c>
      <c r="Y1186" s="80">
        <v>9.7550719999999842</v>
      </c>
      <c r="Z1186" s="79">
        <v>3159421.8002087977</v>
      </c>
      <c r="AA1186" s="24">
        <f t="shared" si="479"/>
        <v>9.5361950000000206</v>
      </c>
      <c r="AB1186" s="63">
        <f t="shared" si="483"/>
        <v>3454429.6513814935</v>
      </c>
      <c r="AC1186" s="23">
        <f t="shared" si="480"/>
        <v>9.3373999999999882</v>
      </c>
    </row>
    <row r="1187" spans="1:29">
      <c r="A1187" s="25"/>
      <c r="B1187" s="25"/>
      <c r="C1187" s="25"/>
      <c r="D1187" s="25"/>
      <c r="E1187" s="25"/>
      <c r="F1187" s="28" t="s">
        <v>1111</v>
      </c>
      <c r="G1187" s="29">
        <v>132</v>
      </c>
      <c r="H1187" s="30">
        <v>2245411</v>
      </c>
      <c r="I1187" s="31">
        <v>0</v>
      </c>
      <c r="J1187" s="30">
        <v>2922031</v>
      </c>
      <c r="K1187" s="31">
        <v>0</v>
      </c>
      <c r="L1187" s="22" t="str">
        <f t="shared" si="452"/>
        <v>-</v>
      </c>
      <c r="M1187" s="31"/>
      <c r="N1187" s="31"/>
      <c r="O1187" s="22" t="str">
        <f t="shared" si="476"/>
        <v>-</v>
      </c>
      <c r="P1187" s="31"/>
      <c r="Q1187" s="31"/>
      <c r="R1187" s="22" t="str">
        <f t="shared" si="477"/>
        <v>-</v>
      </c>
      <c r="S1187" s="30">
        <v>350000</v>
      </c>
      <c r="T1187" s="31">
        <v>0</v>
      </c>
      <c r="U1187" s="23" t="str">
        <f t="shared" si="478"/>
        <v>-</v>
      </c>
      <c r="V1187" s="94">
        <v>2628000</v>
      </c>
      <c r="W1187" s="24">
        <v>650.85714285714289</v>
      </c>
      <c r="X1187" s="30">
        <v>2884363.2921599997</v>
      </c>
      <c r="Y1187" s="24">
        <v>9.7550719999999842</v>
      </c>
      <c r="Z1187" s="30">
        <v>3159421.8002087977</v>
      </c>
      <c r="AA1187" s="24">
        <f t="shared" si="479"/>
        <v>9.5361950000000206</v>
      </c>
      <c r="AB1187" s="64">
        <f>Z1187*$AB$3*$AB$4</f>
        <v>3454429.6513814935</v>
      </c>
      <c r="AC1187" s="23">
        <f t="shared" si="480"/>
        <v>9.3373999999999882</v>
      </c>
    </row>
    <row r="1188" spans="1:29">
      <c r="A1188" s="25"/>
      <c r="B1188" s="25"/>
      <c r="C1188" s="25"/>
      <c r="D1188" s="25"/>
      <c r="E1188" s="26" t="s">
        <v>188</v>
      </c>
      <c r="F1188" s="28"/>
      <c r="G1188" s="32" t="s">
        <v>355</v>
      </c>
      <c r="H1188" s="20">
        <f t="shared" ref="H1188:AB1188" si="484">H1189+H1190</f>
        <v>11131608</v>
      </c>
      <c r="I1188" s="20">
        <f t="shared" si="484"/>
        <v>5266689</v>
      </c>
      <c r="J1188" s="20">
        <f t="shared" si="484"/>
        <v>401504</v>
      </c>
      <c r="K1188" s="20">
        <f t="shared" si="484"/>
        <v>1973627</v>
      </c>
      <c r="L1188" s="22">
        <f t="shared" ref="L1188:L1251" si="485">IFERROR(K1188/I1188*100-100,"-")</f>
        <v>-62.526228528018265</v>
      </c>
      <c r="M1188" s="20">
        <f t="shared" si="484"/>
        <v>43876954</v>
      </c>
      <c r="N1188" s="20">
        <f t="shared" si="484"/>
        <v>1148049</v>
      </c>
      <c r="O1188" s="22">
        <f t="shared" si="476"/>
        <v>-41.830497860031301</v>
      </c>
      <c r="P1188" s="20">
        <f t="shared" si="484"/>
        <v>44000000</v>
      </c>
      <c r="Q1188" s="20">
        <f t="shared" si="484"/>
        <v>0</v>
      </c>
      <c r="R1188" s="22">
        <f t="shared" si="477"/>
        <v>-100</v>
      </c>
      <c r="S1188" s="20">
        <f t="shared" si="484"/>
        <v>41196500</v>
      </c>
      <c r="T1188" s="20">
        <f t="shared" si="484"/>
        <v>0</v>
      </c>
      <c r="U1188" s="23" t="str">
        <f t="shared" si="478"/>
        <v>-</v>
      </c>
      <c r="V1188" s="79">
        <v>3239510</v>
      </c>
      <c r="W1188" s="80">
        <v>-92.136443629920024</v>
      </c>
      <c r="X1188" s="79">
        <v>3555526.5329471994</v>
      </c>
      <c r="Y1188" s="24">
        <v>9.7550719999999842</v>
      </c>
      <c r="Z1188" s="79">
        <v>3894588.476405784</v>
      </c>
      <c r="AA1188" s="24">
        <f t="shared" si="479"/>
        <v>9.5361950000000064</v>
      </c>
      <c r="AB1188" s="63">
        <f t="shared" si="484"/>
        <v>4258241.7808016976</v>
      </c>
      <c r="AC1188" s="23">
        <f t="shared" si="480"/>
        <v>9.3374000000000024</v>
      </c>
    </row>
    <row r="1189" spans="1:29">
      <c r="A1189" s="25"/>
      <c r="B1189" s="25"/>
      <c r="C1189" s="25"/>
      <c r="D1189" s="25"/>
      <c r="E1189" s="25"/>
      <c r="F1189" s="28" t="s">
        <v>1112</v>
      </c>
      <c r="G1189" s="29">
        <v>132</v>
      </c>
      <c r="H1189" s="30">
        <v>9900033</v>
      </c>
      <c r="I1189" s="30">
        <v>5266689</v>
      </c>
      <c r="J1189" s="31">
        <v>0</v>
      </c>
      <c r="K1189" s="30">
        <v>1572123</v>
      </c>
      <c r="L1189" s="22">
        <f t="shared" si="485"/>
        <v>-70.14968987156827</v>
      </c>
      <c r="M1189" s="30">
        <v>43876954</v>
      </c>
      <c r="N1189" s="30">
        <v>731489</v>
      </c>
      <c r="O1189" s="22">
        <f t="shared" si="476"/>
        <v>-53.471261472543816</v>
      </c>
      <c r="P1189" s="30">
        <v>44000000</v>
      </c>
      <c r="Q1189" s="31">
        <v>0</v>
      </c>
      <c r="R1189" s="22">
        <f t="shared" si="477"/>
        <v>-100</v>
      </c>
      <c r="S1189" s="30">
        <v>41196500</v>
      </c>
      <c r="T1189" s="31">
        <v>0</v>
      </c>
      <c r="U1189" s="23" t="str">
        <f t="shared" si="478"/>
        <v>-</v>
      </c>
      <c r="V1189" s="94">
        <v>3239510</v>
      </c>
      <c r="W1189" s="24">
        <v>-92.136443629920024</v>
      </c>
      <c r="X1189" s="30">
        <v>3555526.5329471994</v>
      </c>
      <c r="Y1189" s="24">
        <v>9.7550719999999842</v>
      </c>
      <c r="Z1189" s="30">
        <v>3894588.476405784</v>
      </c>
      <c r="AA1189" s="24">
        <f t="shared" si="479"/>
        <v>9.5361950000000064</v>
      </c>
      <c r="AB1189" s="64">
        <f>Z1189*$AB$3*$AB$4</f>
        <v>4258241.7808016976</v>
      </c>
      <c r="AC1189" s="23">
        <f t="shared" si="480"/>
        <v>9.3374000000000024</v>
      </c>
    </row>
    <row r="1190" spans="1:29">
      <c r="A1190" s="25"/>
      <c r="B1190" s="25"/>
      <c r="C1190" s="25"/>
      <c r="D1190" s="25"/>
      <c r="E1190" s="25"/>
      <c r="F1190" s="28" t="s">
        <v>1112</v>
      </c>
      <c r="G1190" s="29">
        <v>232</v>
      </c>
      <c r="H1190" s="30">
        <v>1231575</v>
      </c>
      <c r="I1190" s="31">
        <v>0</v>
      </c>
      <c r="J1190" s="30">
        <v>401504</v>
      </c>
      <c r="K1190" s="30">
        <v>401504</v>
      </c>
      <c r="L1190" s="22" t="str">
        <f t="shared" si="485"/>
        <v>-</v>
      </c>
      <c r="M1190" s="31">
        <v>0</v>
      </c>
      <c r="N1190" s="30">
        <v>416560</v>
      </c>
      <c r="O1190" s="22">
        <f t="shared" si="476"/>
        <v>3.7499003745915331</v>
      </c>
      <c r="P1190" s="31"/>
      <c r="Q1190" s="31"/>
      <c r="R1190" s="22">
        <f t="shared" si="477"/>
        <v>-100</v>
      </c>
      <c r="S1190" s="31"/>
      <c r="T1190" s="31"/>
      <c r="U1190" s="23" t="str">
        <f t="shared" si="478"/>
        <v>-</v>
      </c>
      <c r="V1190" s="30">
        <v>0</v>
      </c>
      <c r="W1190" s="24" t="s">
        <v>1226</v>
      </c>
      <c r="X1190" s="30">
        <v>0</v>
      </c>
      <c r="Y1190" s="24" t="s">
        <v>1226</v>
      </c>
      <c r="Z1190" s="30">
        <v>0</v>
      </c>
      <c r="AA1190" s="24" t="str">
        <f t="shared" si="479"/>
        <v>-</v>
      </c>
      <c r="AB1190" s="64">
        <f>Z1190*$AB$3*$AB$4</f>
        <v>0</v>
      </c>
      <c r="AC1190" s="23" t="str">
        <f t="shared" si="480"/>
        <v>-</v>
      </c>
    </row>
    <row r="1191" spans="1:29">
      <c r="A1191" s="25"/>
      <c r="B1191" s="25"/>
      <c r="C1191" s="25"/>
      <c r="D1191" s="25"/>
      <c r="E1191" s="26" t="s">
        <v>189</v>
      </c>
      <c r="F1191" s="28"/>
      <c r="G1191" s="32" t="s">
        <v>355</v>
      </c>
      <c r="H1191" s="20">
        <f t="shared" ref="H1191:AB1191" si="486">H1192</f>
        <v>14675300</v>
      </c>
      <c r="I1191" s="20">
        <f t="shared" si="486"/>
        <v>6170000</v>
      </c>
      <c r="J1191" s="20">
        <f t="shared" si="486"/>
        <v>53397613</v>
      </c>
      <c r="K1191" s="20">
        <f t="shared" si="486"/>
        <v>14087959</v>
      </c>
      <c r="L1191" s="22">
        <f t="shared" si="485"/>
        <v>128.32996758508912</v>
      </c>
      <c r="M1191" s="20">
        <f t="shared" si="486"/>
        <v>74041700</v>
      </c>
      <c r="N1191" s="20">
        <f t="shared" si="486"/>
        <v>1150402</v>
      </c>
      <c r="O1191" s="22">
        <f t="shared" si="476"/>
        <v>-91.834147160706522</v>
      </c>
      <c r="P1191" s="20">
        <f t="shared" si="486"/>
        <v>3403420</v>
      </c>
      <c r="Q1191" s="20">
        <f t="shared" si="486"/>
        <v>0</v>
      </c>
      <c r="R1191" s="22">
        <f t="shared" si="477"/>
        <v>-100</v>
      </c>
      <c r="S1191" s="20">
        <f t="shared" si="486"/>
        <v>22527849</v>
      </c>
      <c r="T1191" s="20">
        <f t="shared" si="486"/>
        <v>0</v>
      </c>
      <c r="U1191" s="23" t="str">
        <f t="shared" si="478"/>
        <v>-</v>
      </c>
      <c r="V1191" s="79">
        <v>37420009</v>
      </c>
      <c r="W1191" s="79">
        <v>66.10555672669858</v>
      </c>
      <c r="X1191" s="79">
        <v>41070357.820356473</v>
      </c>
      <c r="Y1191" s="79">
        <v>9.7550719999999842</v>
      </c>
      <c r="Z1191" s="79">
        <v>44986907.22930342</v>
      </c>
      <c r="AA1191" s="24">
        <f t="shared" si="479"/>
        <v>9.5361950000000064</v>
      </c>
      <c r="AB1191" s="63">
        <f t="shared" si="486"/>
        <v>49187514.704932399</v>
      </c>
      <c r="AC1191" s="23">
        <f t="shared" si="480"/>
        <v>9.3374000000000024</v>
      </c>
    </row>
    <row r="1192" spans="1:29">
      <c r="A1192" s="25"/>
      <c r="B1192" s="25"/>
      <c r="C1192" s="25"/>
      <c r="D1192" s="25"/>
      <c r="E1192" s="25"/>
      <c r="F1192" s="28" t="s">
        <v>1113</v>
      </c>
      <c r="G1192" s="29">
        <v>132</v>
      </c>
      <c r="H1192" s="30">
        <v>14675300</v>
      </c>
      <c r="I1192" s="30">
        <v>6170000</v>
      </c>
      <c r="J1192" s="30">
        <v>53397613</v>
      </c>
      <c r="K1192" s="30">
        <v>14087959</v>
      </c>
      <c r="L1192" s="22">
        <f t="shared" si="485"/>
        <v>128.32996758508912</v>
      </c>
      <c r="M1192" s="30">
        <v>74041700</v>
      </c>
      <c r="N1192" s="30">
        <v>1150402</v>
      </c>
      <c r="O1192" s="22">
        <f t="shared" si="476"/>
        <v>-91.834147160706522</v>
      </c>
      <c r="P1192" s="30">
        <v>3403420</v>
      </c>
      <c r="Q1192" s="31">
        <v>0</v>
      </c>
      <c r="R1192" s="22">
        <f t="shared" si="477"/>
        <v>-100</v>
      </c>
      <c r="S1192" s="30">
        <v>22527849</v>
      </c>
      <c r="T1192" s="31">
        <v>0</v>
      </c>
      <c r="U1192" s="23" t="str">
        <f t="shared" si="478"/>
        <v>-</v>
      </c>
      <c r="V1192" s="94">
        <v>37420009</v>
      </c>
      <c r="W1192" s="24">
        <v>66.10555672669858</v>
      </c>
      <c r="X1192" s="30">
        <v>41070357.820356473</v>
      </c>
      <c r="Y1192" s="24">
        <v>9.7550719999999842</v>
      </c>
      <c r="Z1192" s="30">
        <v>44986907.22930342</v>
      </c>
      <c r="AA1192" s="24">
        <f t="shared" si="479"/>
        <v>9.5361950000000064</v>
      </c>
      <c r="AB1192" s="64">
        <f>Z1192*$AB$3*$AB$4</f>
        <v>49187514.704932399</v>
      </c>
      <c r="AC1192" s="23">
        <f t="shared" si="480"/>
        <v>9.3374000000000024</v>
      </c>
    </row>
    <row r="1193" spans="1:29">
      <c r="A1193" s="25"/>
      <c r="B1193" s="25"/>
      <c r="C1193" s="25"/>
      <c r="D1193" s="25"/>
      <c r="E1193" s="26" t="s">
        <v>190</v>
      </c>
      <c r="F1193" s="28"/>
      <c r="G1193" s="32" t="s">
        <v>355</v>
      </c>
      <c r="H1193" s="20">
        <f t="shared" ref="H1193:AB1193" si="487">H1194</f>
        <v>105301</v>
      </c>
      <c r="I1193" s="20">
        <f t="shared" si="487"/>
        <v>0</v>
      </c>
      <c r="J1193" s="20">
        <f t="shared" si="487"/>
        <v>78976</v>
      </c>
      <c r="K1193" s="20">
        <f t="shared" si="487"/>
        <v>0</v>
      </c>
      <c r="L1193" s="22" t="str">
        <f t="shared" si="485"/>
        <v>-</v>
      </c>
      <c r="M1193" s="20">
        <f t="shared" si="487"/>
        <v>221953</v>
      </c>
      <c r="N1193" s="20">
        <f t="shared" si="487"/>
        <v>0</v>
      </c>
      <c r="O1193" s="22" t="str">
        <f t="shared" si="476"/>
        <v>-</v>
      </c>
      <c r="P1193" s="20">
        <f t="shared" si="487"/>
        <v>111432</v>
      </c>
      <c r="Q1193" s="20">
        <f t="shared" si="487"/>
        <v>0</v>
      </c>
      <c r="R1193" s="22" t="str">
        <f t="shared" si="477"/>
        <v>-</v>
      </c>
      <c r="S1193" s="20">
        <f t="shared" si="487"/>
        <v>0</v>
      </c>
      <c r="T1193" s="20">
        <f t="shared" si="487"/>
        <v>0</v>
      </c>
      <c r="U1193" s="23" t="str">
        <f t="shared" si="478"/>
        <v>-</v>
      </c>
      <c r="V1193" s="79">
        <v>0</v>
      </c>
      <c r="W1193" s="80" t="s">
        <v>1226</v>
      </c>
      <c r="X1193" s="79">
        <v>0</v>
      </c>
      <c r="Y1193" s="80" t="s">
        <v>1226</v>
      </c>
      <c r="Z1193" s="79">
        <v>0</v>
      </c>
      <c r="AA1193" s="24" t="str">
        <f t="shared" si="479"/>
        <v>-</v>
      </c>
      <c r="AB1193" s="63">
        <f t="shared" si="487"/>
        <v>0</v>
      </c>
      <c r="AC1193" s="23" t="str">
        <f t="shared" si="480"/>
        <v>-</v>
      </c>
    </row>
    <row r="1194" spans="1:29">
      <c r="A1194" s="25"/>
      <c r="B1194" s="25"/>
      <c r="C1194" s="25"/>
      <c r="D1194" s="25"/>
      <c r="E1194" s="25"/>
      <c r="F1194" s="28" t="s">
        <v>1114</v>
      </c>
      <c r="G1194" s="29">
        <v>132</v>
      </c>
      <c r="H1194" s="30">
        <v>105301</v>
      </c>
      <c r="I1194" s="31">
        <v>0</v>
      </c>
      <c r="J1194" s="30">
        <v>78976</v>
      </c>
      <c r="K1194" s="31">
        <v>0</v>
      </c>
      <c r="L1194" s="22" t="str">
        <f t="shared" si="485"/>
        <v>-</v>
      </c>
      <c r="M1194" s="30">
        <v>221953</v>
      </c>
      <c r="N1194" s="31">
        <v>0</v>
      </c>
      <c r="O1194" s="22" t="str">
        <f t="shared" si="476"/>
        <v>-</v>
      </c>
      <c r="P1194" s="30">
        <v>111432</v>
      </c>
      <c r="Q1194" s="31">
        <v>0</v>
      </c>
      <c r="R1194" s="22" t="str">
        <f t="shared" si="477"/>
        <v>-</v>
      </c>
      <c r="S1194" s="31"/>
      <c r="T1194" s="31"/>
      <c r="U1194" s="23" t="str">
        <f t="shared" si="478"/>
        <v>-</v>
      </c>
      <c r="V1194" s="30">
        <v>0</v>
      </c>
      <c r="W1194" s="24" t="s">
        <v>1226</v>
      </c>
      <c r="X1194" s="30">
        <v>0</v>
      </c>
      <c r="Y1194" s="24" t="s">
        <v>1226</v>
      </c>
      <c r="Z1194" s="30">
        <v>0</v>
      </c>
      <c r="AA1194" s="24" t="str">
        <f t="shared" si="479"/>
        <v>-</v>
      </c>
      <c r="AB1194" s="64">
        <f>Z1194*$AB$3*$AB$4</f>
        <v>0</v>
      </c>
      <c r="AC1194" s="23" t="str">
        <f t="shared" si="480"/>
        <v>-</v>
      </c>
    </row>
    <row r="1195" spans="1:29">
      <c r="A1195" s="25"/>
      <c r="B1195" s="25"/>
      <c r="C1195" s="25"/>
      <c r="D1195" s="25"/>
      <c r="E1195" s="26" t="s">
        <v>191</v>
      </c>
      <c r="F1195" s="28"/>
      <c r="G1195" s="32" t="s">
        <v>355</v>
      </c>
      <c r="H1195" s="20">
        <f t="shared" ref="H1195:AB1195" si="488">H1196</f>
        <v>0</v>
      </c>
      <c r="I1195" s="20">
        <f t="shared" si="488"/>
        <v>0</v>
      </c>
      <c r="J1195" s="20">
        <f t="shared" si="488"/>
        <v>55666904</v>
      </c>
      <c r="K1195" s="20">
        <f t="shared" si="488"/>
        <v>0</v>
      </c>
      <c r="L1195" s="22" t="str">
        <f t="shared" si="485"/>
        <v>-</v>
      </c>
      <c r="M1195" s="20">
        <f t="shared" si="488"/>
        <v>0</v>
      </c>
      <c r="N1195" s="20">
        <f t="shared" si="488"/>
        <v>0</v>
      </c>
      <c r="O1195" s="22" t="str">
        <f t="shared" si="476"/>
        <v>-</v>
      </c>
      <c r="P1195" s="20">
        <f t="shared" si="488"/>
        <v>0</v>
      </c>
      <c r="Q1195" s="20">
        <f t="shared" si="488"/>
        <v>0</v>
      </c>
      <c r="R1195" s="22" t="str">
        <f t="shared" si="477"/>
        <v>-</v>
      </c>
      <c r="S1195" s="20">
        <f t="shared" si="488"/>
        <v>0</v>
      </c>
      <c r="T1195" s="20">
        <f t="shared" si="488"/>
        <v>0</v>
      </c>
      <c r="U1195" s="23" t="str">
        <f t="shared" si="478"/>
        <v>-</v>
      </c>
      <c r="V1195" s="79">
        <v>0</v>
      </c>
      <c r="W1195" s="80" t="s">
        <v>1226</v>
      </c>
      <c r="X1195" s="79">
        <v>0</v>
      </c>
      <c r="Y1195" s="80" t="s">
        <v>1226</v>
      </c>
      <c r="Z1195" s="79">
        <v>0</v>
      </c>
      <c r="AA1195" s="24" t="str">
        <f t="shared" si="479"/>
        <v>-</v>
      </c>
      <c r="AB1195" s="63">
        <f t="shared" si="488"/>
        <v>0</v>
      </c>
      <c r="AC1195" s="23" t="str">
        <f t="shared" si="480"/>
        <v>-</v>
      </c>
    </row>
    <row r="1196" spans="1:29">
      <c r="A1196" s="25"/>
      <c r="B1196" s="25"/>
      <c r="C1196" s="25"/>
      <c r="D1196" s="25"/>
      <c r="E1196" s="25"/>
      <c r="F1196" s="28" t="s">
        <v>1115</v>
      </c>
      <c r="G1196" s="29">
        <v>132</v>
      </c>
      <c r="H1196" s="31"/>
      <c r="I1196" s="31"/>
      <c r="J1196" s="30">
        <v>55666904</v>
      </c>
      <c r="K1196" s="31">
        <v>0</v>
      </c>
      <c r="L1196" s="22" t="str">
        <f t="shared" si="485"/>
        <v>-</v>
      </c>
      <c r="M1196" s="31"/>
      <c r="N1196" s="31"/>
      <c r="O1196" s="22" t="str">
        <f t="shared" si="476"/>
        <v>-</v>
      </c>
      <c r="P1196" s="31"/>
      <c r="Q1196" s="31"/>
      <c r="R1196" s="22" t="str">
        <f t="shared" si="477"/>
        <v>-</v>
      </c>
      <c r="S1196" s="31"/>
      <c r="T1196" s="31"/>
      <c r="U1196" s="23" t="str">
        <f t="shared" si="478"/>
        <v>-</v>
      </c>
      <c r="V1196" s="30">
        <v>0</v>
      </c>
      <c r="W1196" s="24" t="s">
        <v>1226</v>
      </c>
      <c r="X1196" s="30">
        <v>0</v>
      </c>
      <c r="Y1196" s="24" t="s">
        <v>1226</v>
      </c>
      <c r="Z1196" s="30">
        <v>0</v>
      </c>
      <c r="AA1196" s="24" t="str">
        <f t="shared" si="479"/>
        <v>-</v>
      </c>
      <c r="AB1196" s="64">
        <f>Z1196*$AB$3*$AB$4</f>
        <v>0</v>
      </c>
      <c r="AC1196" s="23" t="str">
        <f t="shared" si="480"/>
        <v>-</v>
      </c>
    </row>
    <row r="1197" spans="1:29">
      <c r="A1197" s="25"/>
      <c r="B1197" s="25"/>
      <c r="C1197" s="25"/>
      <c r="D1197" s="25"/>
      <c r="E1197" s="26" t="s">
        <v>183</v>
      </c>
      <c r="F1197" s="28"/>
      <c r="G1197" s="32" t="s">
        <v>355</v>
      </c>
      <c r="H1197" s="20">
        <f t="shared" ref="H1197:AB1197" si="489">SUM(H1198:H1200)</f>
        <v>79244505</v>
      </c>
      <c r="I1197" s="20">
        <f t="shared" si="489"/>
        <v>73516360</v>
      </c>
      <c r="J1197" s="20">
        <f t="shared" si="489"/>
        <v>143375584</v>
      </c>
      <c r="K1197" s="20">
        <f t="shared" si="489"/>
        <v>122434515</v>
      </c>
      <c r="L1197" s="22">
        <f t="shared" si="485"/>
        <v>66.540502005267967</v>
      </c>
      <c r="M1197" s="20">
        <f t="shared" si="489"/>
        <v>170632328</v>
      </c>
      <c r="N1197" s="20">
        <f t="shared" si="489"/>
        <v>58661874</v>
      </c>
      <c r="O1197" s="22">
        <f t="shared" si="476"/>
        <v>-52.087143073993474</v>
      </c>
      <c r="P1197" s="20">
        <f t="shared" si="489"/>
        <v>156571418</v>
      </c>
      <c r="Q1197" s="20">
        <f t="shared" si="489"/>
        <v>27649445</v>
      </c>
      <c r="R1197" s="22">
        <f t="shared" si="477"/>
        <v>-52.866413711911079</v>
      </c>
      <c r="S1197" s="20">
        <f t="shared" si="489"/>
        <v>73569902</v>
      </c>
      <c r="T1197" s="20">
        <f t="shared" si="489"/>
        <v>6812515</v>
      </c>
      <c r="U1197" s="23">
        <f t="shared" si="478"/>
        <v>166.08093580178553</v>
      </c>
      <c r="V1197" s="79">
        <v>140054501</v>
      </c>
      <c r="W1197" s="79">
        <v>3789.991053020578</v>
      </c>
      <c r="X1197" s="79">
        <v>153716918.4117907</v>
      </c>
      <c r="Y1197" s="79">
        <v>9.7550719999999842</v>
      </c>
      <c r="Z1197" s="79">
        <v>168375663.49952999</v>
      </c>
      <c r="AA1197" s="24">
        <f t="shared" si="479"/>
        <v>9.5361950000000206</v>
      </c>
      <c r="AB1197" s="63">
        <f t="shared" si="489"/>
        <v>184097572.70313507</v>
      </c>
      <c r="AC1197" s="23">
        <f t="shared" si="480"/>
        <v>9.3373999999999882</v>
      </c>
    </row>
    <row r="1198" spans="1:29">
      <c r="A1198" s="25"/>
      <c r="B1198" s="25"/>
      <c r="C1198" s="25"/>
      <c r="D1198" s="25"/>
      <c r="E1198" s="25"/>
      <c r="F1198" s="28" t="s">
        <v>1116</v>
      </c>
      <c r="G1198" s="29">
        <v>131</v>
      </c>
      <c r="H1198" s="31"/>
      <c r="I1198" s="31"/>
      <c r="J1198" s="31">
        <v>0</v>
      </c>
      <c r="K1198" s="30">
        <v>38971885</v>
      </c>
      <c r="L1198" s="22" t="str">
        <f t="shared" si="485"/>
        <v>-</v>
      </c>
      <c r="M1198" s="31">
        <v>0</v>
      </c>
      <c r="N1198" s="30">
        <v>30034129</v>
      </c>
      <c r="O1198" s="22">
        <f t="shared" si="476"/>
        <v>-22.933856034933896</v>
      </c>
      <c r="P1198" s="31">
        <v>0</v>
      </c>
      <c r="Q1198" s="30">
        <v>14688068</v>
      </c>
      <c r="R1198" s="22">
        <f t="shared" si="477"/>
        <v>-51.095408826405453</v>
      </c>
      <c r="S1198" s="31">
        <v>0</v>
      </c>
      <c r="T1198" s="30">
        <v>3236489</v>
      </c>
      <c r="U1198" s="23">
        <f t="shared" si="478"/>
        <v>-100</v>
      </c>
      <c r="V1198" s="94">
        <v>0</v>
      </c>
      <c r="W1198" s="24" t="s">
        <v>1226</v>
      </c>
      <c r="X1198" s="30">
        <v>0</v>
      </c>
      <c r="Y1198" s="24" t="s">
        <v>1226</v>
      </c>
      <c r="Z1198" s="30">
        <v>0</v>
      </c>
      <c r="AA1198" s="24" t="str">
        <f t="shared" si="479"/>
        <v>-</v>
      </c>
      <c r="AB1198" s="64">
        <f>Z1198*$AB$3*$AB$4</f>
        <v>0</v>
      </c>
      <c r="AC1198" s="23" t="str">
        <f t="shared" si="480"/>
        <v>-</v>
      </c>
    </row>
    <row r="1199" spans="1:29">
      <c r="A1199" s="25"/>
      <c r="B1199" s="25"/>
      <c r="C1199" s="25"/>
      <c r="D1199" s="25"/>
      <c r="E1199" s="25"/>
      <c r="F1199" s="28" t="s">
        <v>1116</v>
      </c>
      <c r="G1199" s="29">
        <v>132</v>
      </c>
      <c r="H1199" s="30">
        <v>49365869</v>
      </c>
      <c r="I1199" s="30">
        <v>1637114</v>
      </c>
      <c r="J1199" s="30">
        <v>96905163</v>
      </c>
      <c r="K1199" s="30">
        <v>13863851</v>
      </c>
      <c r="L1199" s="22">
        <f t="shared" si="485"/>
        <v>746.84701248660747</v>
      </c>
      <c r="M1199" s="30">
        <v>112617406</v>
      </c>
      <c r="N1199" s="30">
        <v>1172876</v>
      </c>
      <c r="O1199" s="22">
        <f t="shared" si="476"/>
        <v>-91.540041796467662</v>
      </c>
      <c r="P1199" s="30">
        <v>80354505</v>
      </c>
      <c r="Q1199" s="30">
        <v>8844464</v>
      </c>
      <c r="R1199" s="22">
        <f t="shared" si="477"/>
        <v>654.08346662392273</v>
      </c>
      <c r="S1199" s="30">
        <v>73492781</v>
      </c>
      <c r="T1199" s="31">
        <v>0</v>
      </c>
      <c r="U1199" s="23">
        <f t="shared" si="478"/>
        <v>730.94669162540549</v>
      </c>
      <c r="V1199" s="94">
        <v>137054501</v>
      </c>
      <c r="W1199" s="70"/>
      <c r="X1199" s="30">
        <v>150424266.2517907</v>
      </c>
      <c r="Y1199" s="69">
        <v>0</v>
      </c>
      <c r="Z1199" s="30">
        <v>164769017.60888067</v>
      </c>
      <c r="AA1199" s="24">
        <f t="shared" si="479"/>
        <v>9.5361950000000064</v>
      </c>
      <c r="AB1199" s="64">
        <f>Z1199*$AB$3*$AB$4</f>
        <v>180154159.85909227</v>
      </c>
      <c r="AC1199" s="23">
        <f t="shared" si="480"/>
        <v>9.3373999999999882</v>
      </c>
    </row>
    <row r="1200" spans="1:29">
      <c r="A1200" s="25"/>
      <c r="B1200" s="25"/>
      <c r="C1200" s="25"/>
      <c r="D1200" s="25"/>
      <c r="E1200" s="25"/>
      <c r="F1200" s="28" t="s">
        <v>1116</v>
      </c>
      <c r="G1200" s="29">
        <v>232</v>
      </c>
      <c r="H1200" s="30">
        <v>29878636</v>
      </c>
      <c r="I1200" s="30">
        <v>71879246</v>
      </c>
      <c r="J1200" s="30">
        <v>46470421</v>
      </c>
      <c r="K1200" s="30">
        <v>69598779</v>
      </c>
      <c r="L1200" s="22">
        <f t="shared" si="485"/>
        <v>-3.1726362293783694</v>
      </c>
      <c r="M1200" s="30">
        <v>58014922</v>
      </c>
      <c r="N1200" s="30">
        <v>27454869</v>
      </c>
      <c r="O1200" s="22">
        <f t="shared" si="476"/>
        <v>-60.552657109113937</v>
      </c>
      <c r="P1200" s="30">
        <v>76216913</v>
      </c>
      <c r="Q1200" s="30">
        <v>4116913</v>
      </c>
      <c r="R1200" s="22">
        <f t="shared" si="477"/>
        <v>-85.004798238155857</v>
      </c>
      <c r="S1200" s="30">
        <v>77121</v>
      </c>
      <c r="T1200" s="30">
        <v>3576026</v>
      </c>
      <c r="U1200" s="23">
        <f t="shared" si="478"/>
        <v>-98.126727477602756</v>
      </c>
      <c r="V1200" s="94">
        <v>3000000</v>
      </c>
      <c r="W1200" s="24">
        <v>3789.991053020578</v>
      </c>
      <c r="X1200" s="30">
        <v>3292652.1599999997</v>
      </c>
      <c r="Y1200" s="24">
        <v>9.7550719999999842</v>
      </c>
      <c r="Z1200" s="30">
        <v>3606645.8906493122</v>
      </c>
      <c r="AA1200" s="24">
        <f t="shared" si="479"/>
        <v>9.5361950000000206</v>
      </c>
      <c r="AB1200" s="64">
        <f>Z1200*$AB$3*$AB$4</f>
        <v>3943412.8440428008</v>
      </c>
      <c r="AC1200" s="23">
        <f t="shared" si="480"/>
        <v>9.3373999999999882</v>
      </c>
    </row>
    <row r="1201" spans="1:29">
      <c r="A1201" s="25"/>
      <c r="B1201" s="25"/>
      <c r="C1201" s="25"/>
      <c r="D1201" s="26" t="s">
        <v>419</v>
      </c>
      <c r="E1201" s="26"/>
      <c r="F1201" s="28"/>
      <c r="G1201" s="32" t="s">
        <v>355</v>
      </c>
      <c r="H1201" s="20">
        <f t="shared" ref="H1201:AB1201" si="490">H1202+H1206</f>
        <v>200648529</v>
      </c>
      <c r="I1201" s="20">
        <f t="shared" si="490"/>
        <v>46058203</v>
      </c>
      <c r="J1201" s="20">
        <f t="shared" si="490"/>
        <v>633841749</v>
      </c>
      <c r="K1201" s="20">
        <f t="shared" si="490"/>
        <v>163965444</v>
      </c>
      <c r="L1201" s="22">
        <f t="shared" si="485"/>
        <v>255.99618161394619</v>
      </c>
      <c r="M1201" s="20">
        <f t="shared" si="490"/>
        <v>657137386</v>
      </c>
      <c r="N1201" s="20">
        <f t="shared" si="490"/>
        <v>61177687</v>
      </c>
      <c r="O1201" s="22">
        <f t="shared" si="476"/>
        <v>-62.688670546947684</v>
      </c>
      <c r="P1201" s="20">
        <f t="shared" si="490"/>
        <v>580047610</v>
      </c>
      <c r="Q1201" s="20">
        <f t="shared" si="490"/>
        <v>255338023</v>
      </c>
      <c r="R1201" s="22">
        <f t="shared" si="477"/>
        <v>317.37116180937016</v>
      </c>
      <c r="S1201" s="20">
        <f t="shared" si="490"/>
        <v>700672968</v>
      </c>
      <c r="T1201" s="20">
        <f t="shared" si="490"/>
        <v>159392128</v>
      </c>
      <c r="U1201" s="23">
        <f t="shared" si="478"/>
        <v>174.40996047815406</v>
      </c>
      <c r="V1201" s="79">
        <v>616432617</v>
      </c>
      <c r="W1201" s="79">
        <v>-144.53524389396597</v>
      </c>
      <c r="X1201" s="79">
        <v>9211915.7200000007</v>
      </c>
      <c r="Y1201" s="79" t="e">
        <v>#VALUE!</v>
      </c>
      <c r="Z1201" s="79">
        <v>173098.54</v>
      </c>
      <c r="AA1201" s="24">
        <f t="shared" si="479"/>
        <v>-98.120927880134801</v>
      </c>
      <c r="AB1201" s="63">
        <f t="shared" si="490"/>
        <v>189261.44307395999</v>
      </c>
      <c r="AC1201" s="23">
        <f t="shared" si="480"/>
        <v>9.3373999999999882</v>
      </c>
    </row>
    <row r="1202" spans="1:29">
      <c r="A1202" s="25"/>
      <c r="B1202" s="25"/>
      <c r="C1202" s="25"/>
      <c r="D1202" s="25"/>
      <c r="E1202" s="26" t="s">
        <v>1</v>
      </c>
      <c r="F1202" s="28"/>
      <c r="G1202" s="32" t="s">
        <v>355</v>
      </c>
      <c r="H1202" s="20">
        <f t="shared" ref="H1202:AB1202" si="491">SUM(H1203:H1205)</f>
        <v>0</v>
      </c>
      <c r="I1202" s="20">
        <f t="shared" si="491"/>
        <v>0</v>
      </c>
      <c r="J1202" s="20">
        <f t="shared" si="491"/>
        <v>48900</v>
      </c>
      <c r="K1202" s="20">
        <f t="shared" si="491"/>
        <v>0</v>
      </c>
      <c r="L1202" s="22" t="str">
        <f t="shared" si="485"/>
        <v>-</v>
      </c>
      <c r="M1202" s="20">
        <f t="shared" si="491"/>
        <v>20307385</v>
      </c>
      <c r="N1202" s="20">
        <f t="shared" si="491"/>
        <v>0</v>
      </c>
      <c r="O1202" s="22" t="str">
        <f t="shared" si="476"/>
        <v>-</v>
      </c>
      <c r="P1202" s="20">
        <f t="shared" si="491"/>
        <v>0</v>
      </c>
      <c r="Q1202" s="20">
        <f t="shared" si="491"/>
        <v>0</v>
      </c>
      <c r="R1202" s="22" t="str">
        <f t="shared" si="477"/>
        <v>-</v>
      </c>
      <c r="S1202" s="20">
        <f t="shared" si="491"/>
        <v>3034606</v>
      </c>
      <c r="T1202" s="20">
        <f t="shared" si="491"/>
        <v>0</v>
      </c>
      <c r="U1202" s="23" t="str">
        <f t="shared" si="478"/>
        <v>-</v>
      </c>
      <c r="V1202" s="79">
        <v>0</v>
      </c>
      <c r="W1202" s="80">
        <v>-100</v>
      </c>
      <c r="X1202" s="79">
        <v>0</v>
      </c>
      <c r="Y1202" s="80" t="s">
        <v>1226</v>
      </c>
      <c r="Z1202" s="79">
        <v>0</v>
      </c>
      <c r="AA1202" s="24" t="str">
        <f t="shared" si="479"/>
        <v>-</v>
      </c>
      <c r="AB1202" s="63">
        <f t="shared" si="491"/>
        <v>0</v>
      </c>
      <c r="AC1202" s="23" t="str">
        <f t="shared" si="480"/>
        <v>-</v>
      </c>
    </row>
    <row r="1203" spans="1:29">
      <c r="A1203" s="25"/>
      <c r="B1203" s="25"/>
      <c r="C1203" s="25"/>
      <c r="D1203" s="25"/>
      <c r="E1203" s="25"/>
      <c r="F1203" s="28" t="s">
        <v>1117</v>
      </c>
      <c r="G1203" s="29">
        <v>131</v>
      </c>
      <c r="H1203" s="31"/>
      <c r="I1203" s="31"/>
      <c r="J1203" s="30">
        <v>48900</v>
      </c>
      <c r="K1203" s="31">
        <v>0</v>
      </c>
      <c r="L1203" s="22" t="str">
        <f t="shared" si="485"/>
        <v>-</v>
      </c>
      <c r="M1203" s="31">
        <v>0</v>
      </c>
      <c r="N1203" s="31"/>
      <c r="O1203" s="22" t="str">
        <f t="shared" si="476"/>
        <v>-</v>
      </c>
      <c r="P1203" s="31"/>
      <c r="Q1203" s="31"/>
      <c r="R1203" s="22" t="str">
        <f t="shared" si="477"/>
        <v>-</v>
      </c>
      <c r="S1203" s="31"/>
      <c r="T1203" s="31"/>
      <c r="U1203" s="23" t="str">
        <f t="shared" si="478"/>
        <v>-</v>
      </c>
      <c r="V1203" s="30">
        <v>0</v>
      </c>
      <c r="W1203" s="24" t="s">
        <v>1226</v>
      </c>
      <c r="X1203" s="30">
        <v>0</v>
      </c>
      <c r="Y1203" s="24" t="s">
        <v>1226</v>
      </c>
      <c r="Z1203" s="30">
        <v>0</v>
      </c>
      <c r="AA1203" s="24" t="str">
        <f t="shared" si="479"/>
        <v>-</v>
      </c>
      <c r="AB1203" s="64">
        <f>Z1203*$AB$3*$AB$4</f>
        <v>0</v>
      </c>
      <c r="AC1203" s="23" t="str">
        <f t="shared" si="480"/>
        <v>-</v>
      </c>
    </row>
    <row r="1204" spans="1:29">
      <c r="A1204" s="25"/>
      <c r="B1204" s="25"/>
      <c r="C1204" s="25"/>
      <c r="D1204" s="25"/>
      <c r="E1204" s="25"/>
      <c r="F1204" s="28" t="s">
        <v>1117</v>
      </c>
      <c r="G1204" s="29">
        <v>231</v>
      </c>
      <c r="H1204" s="31"/>
      <c r="I1204" s="31"/>
      <c r="J1204" s="31"/>
      <c r="K1204" s="31"/>
      <c r="L1204" s="22" t="str">
        <f t="shared" si="485"/>
        <v>-</v>
      </c>
      <c r="M1204" s="30">
        <v>20307385</v>
      </c>
      <c r="N1204" s="31">
        <v>0</v>
      </c>
      <c r="O1204" s="22" t="str">
        <f t="shared" si="476"/>
        <v>-</v>
      </c>
      <c r="P1204" s="31"/>
      <c r="Q1204" s="31"/>
      <c r="R1204" s="22" t="str">
        <f t="shared" si="477"/>
        <v>-</v>
      </c>
      <c r="S1204" s="31"/>
      <c r="T1204" s="31"/>
      <c r="U1204" s="23" t="str">
        <f t="shared" si="478"/>
        <v>-</v>
      </c>
      <c r="V1204" s="30">
        <v>0</v>
      </c>
      <c r="W1204" s="24" t="s">
        <v>1226</v>
      </c>
      <c r="X1204" s="30">
        <v>0</v>
      </c>
      <c r="Y1204" s="24" t="s">
        <v>1226</v>
      </c>
      <c r="Z1204" s="30">
        <v>0</v>
      </c>
      <c r="AA1204" s="24" t="str">
        <f t="shared" si="479"/>
        <v>-</v>
      </c>
      <c r="AB1204" s="64">
        <f>Z1204*$AB$3*$AB$4</f>
        <v>0</v>
      </c>
      <c r="AC1204" s="23" t="str">
        <f t="shared" si="480"/>
        <v>-</v>
      </c>
    </row>
    <row r="1205" spans="1:29">
      <c r="A1205" s="25"/>
      <c r="B1205" s="25"/>
      <c r="C1205" s="25"/>
      <c r="D1205" s="25"/>
      <c r="E1205" s="25"/>
      <c r="F1205" s="28" t="s">
        <v>1117</v>
      </c>
      <c r="G1205" s="29">
        <v>232</v>
      </c>
      <c r="H1205" s="31"/>
      <c r="I1205" s="31"/>
      <c r="J1205" s="31"/>
      <c r="K1205" s="31"/>
      <c r="L1205" s="22" t="str">
        <f t="shared" si="485"/>
        <v>-</v>
      </c>
      <c r="M1205" s="31">
        <v>0</v>
      </c>
      <c r="N1205" s="31"/>
      <c r="O1205" s="22" t="str">
        <f t="shared" si="476"/>
        <v>-</v>
      </c>
      <c r="P1205" s="31"/>
      <c r="Q1205" s="31"/>
      <c r="R1205" s="22" t="str">
        <f t="shared" si="477"/>
        <v>-</v>
      </c>
      <c r="S1205" s="30">
        <v>3034606</v>
      </c>
      <c r="T1205" s="31">
        <v>0</v>
      </c>
      <c r="U1205" s="23" t="str">
        <f t="shared" si="478"/>
        <v>-</v>
      </c>
      <c r="V1205" s="94">
        <v>0</v>
      </c>
      <c r="W1205" s="70">
        <v>-100</v>
      </c>
      <c r="X1205" s="30">
        <v>0</v>
      </c>
      <c r="Y1205" s="70" t="s">
        <v>1226</v>
      </c>
      <c r="Z1205" s="30">
        <v>0</v>
      </c>
      <c r="AA1205" s="24" t="str">
        <f t="shared" si="479"/>
        <v>-</v>
      </c>
      <c r="AB1205" s="64">
        <f>Z1205*$AB$3*$AB$4</f>
        <v>0</v>
      </c>
      <c r="AC1205" s="23" t="str">
        <f t="shared" si="480"/>
        <v>-</v>
      </c>
    </row>
    <row r="1206" spans="1:29">
      <c r="A1206" s="25"/>
      <c r="B1206" s="25"/>
      <c r="C1206" s="25"/>
      <c r="D1206" s="25"/>
      <c r="E1206" s="26" t="s">
        <v>184</v>
      </c>
      <c r="F1206" s="28"/>
      <c r="G1206" s="32" t="s">
        <v>355</v>
      </c>
      <c r="H1206" s="20">
        <f t="shared" ref="H1206:AB1206" si="492">SUM(H1207:H1209)</f>
        <v>200648529</v>
      </c>
      <c r="I1206" s="20">
        <f t="shared" si="492"/>
        <v>46058203</v>
      </c>
      <c r="J1206" s="20">
        <f t="shared" si="492"/>
        <v>633792849</v>
      </c>
      <c r="K1206" s="20">
        <f t="shared" si="492"/>
        <v>163965444</v>
      </c>
      <c r="L1206" s="22">
        <f t="shared" si="485"/>
        <v>255.99618161394619</v>
      </c>
      <c r="M1206" s="20">
        <f t="shared" si="492"/>
        <v>636830001</v>
      </c>
      <c r="N1206" s="20">
        <f t="shared" si="492"/>
        <v>61177687</v>
      </c>
      <c r="O1206" s="22">
        <f t="shared" si="476"/>
        <v>-62.688670546947684</v>
      </c>
      <c r="P1206" s="20">
        <f t="shared" si="492"/>
        <v>580047610</v>
      </c>
      <c r="Q1206" s="20">
        <f t="shared" si="492"/>
        <v>255338023</v>
      </c>
      <c r="R1206" s="22">
        <f t="shared" si="477"/>
        <v>317.37116180937016</v>
      </c>
      <c r="S1206" s="20">
        <f t="shared" si="492"/>
        <v>697638362</v>
      </c>
      <c r="T1206" s="20">
        <f t="shared" si="492"/>
        <v>159392128</v>
      </c>
      <c r="U1206" s="23">
        <f t="shared" si="478"/>
        <v>173.22149431696664</v>
      </c>
      <c r="V1206" s="79">
        <v>616432617</v>
      </c>
      <c r="W1206" s="79">
        <v>-44.535243893965955</v>
      </c>
      <c r="X1206" s="79">
        <v>9211915.7200000007</v>
      </c>
      <c r="Y1206" s="79">
        <v>-198.38912271003773</v>
      </c>
      <c r="Z1206" s="79">
        <v>173098.54</v>
      </c>
      <c r="AA1206" s="24">
        <f t="shared" si="479"/>
        <v>-98.120927880134801</v>
      </c>
      <c r="AB1206" s="63">
        <f t="shared" si="492"/>
        <v>189261.44307395999</v>
      </c>
      <c r="AC1206" s="23">
        <f t="shared" si="480"/>
        <v>9.3373999999999882</v>
      </c>
    </row>
    <row r="1207" spans="1:29">
      <c r="A1207" s="25"/>
      <c r="B1207" s="25"/>
      <c r="C1207" s="25"/>
      <c r="D1207" s="25"/>
      <c r="E1207" s="25"/>
      <c r="F1207" s="28" t="s">
        <v>1118</v>
      </c>
      <c r="G1207" s="29">
        <v>131</v>
      </c>
      <c r="H1207" s="30">
        <v>200648529</v>
      </c>
      <c r="I1207" s="30">
        <v>46058203</v>
      </c>
      <c r="J1207" s="30">
        <v>513792854</v>
      </c>
      <c r="K1207" s="30">
        <v>114796683</v>
      </c>
      <c r="L1207" s="22">
        <f t="shared" si="485"/>
        <v>149.24264413876506</v>
      </c>
      <c r="M1207" s="30">
        <v>300966146</v>
      </c>
      <c r="N1207" s="30">
        <v>20854828</v>
      </c>
      <c r="O1207" s="22">
        <f t="shared" si="476"/>
        <v>-81.833248613986513</v>
      </c>
      <c r="P1207" s="30">
        <v>90863339</v>
      </c>
      <c r="Q1207" s="30">
        <v>1699443</v>
      </c>
      <c r="R1207" s="22">
        <f t="shared" si="477"/>
        <v>-91.851081198080365</v>
      </c>
      <c r="S1207" s="30">
        <v>69133029</v>
      </c>
      <c r="T1207" s="31">
        <v>0</v>
      </c>
      <c r="U1207" s="23">
        <f t="shared" si="478"/>
        <v>3967.9816269212915</v>
      </c>
      <c r="V1207" s="94">
        <v>44575544</v>
      </c>
      <c r="W1207" s="61">
        <v>-35.522072958787902</v>
      </c>
      <c r="X1207" s="60">
        <v>0</v>
      </c>
      <c r="Y1207" s="61">
        <v>-100</v>
      </c>
      <c r="Z1207" s="60">
        <v>0</v>
      </c>
      <c r="AA1207" s="24" t="str">
        <f t="shared" si="479"/>
        <v>-</v>
      </c>
      <c r="AB1207" s="64">
        <f>Z1207*$AB$3*$AB$4</f>
        <v>0</v>
      </c>
      <c r="AC1207" s="23" t="str">
        <f t="shared" si="480"/>
        <v>-</v>
      </c>
    </row>
    <row r="1208" spans="1:29">
      <c r="A1208" s="25"/>
      <c r="B1208" s="25"/>
      <c r="C1208" s="25"/>
      <c r="D1208" s="25"/>
      <c r="E1208" s="25"/>
      <c r="F1208" s="28" t="s">
        <v>1118</v>
      </c>
      <c r="G1208" s="29">
        <v>132</v>
      </c>
      <c r="H1208" s="31"/>
      <c r="I1208" s="31"/>
      <c r="J1208" s="31"/>
      <c r="K1208" s="31"/>
      <c r="L1208" s="22" t="str">
        <f t="shared" si="485"/>
        <v>-</v>
      </c>
      <c r="M1208" s="30">
        <v>340000</v>
      </c>
      <c r="N1208" s="31">
        <v>0</v>
      </c>
      <c r="O1208" s="22" t="str">
        <f t="shared" si="476"/>
        <v>-</v>
      </c>
      <c r="P1208" s="31"/>
      <c r="Q1208" s="31"/>
      <c r="R1208" s="22" t="str">
        <f t="shared" si="477"/>
        <v>-</v>
      </c>
      <c r="S1208" s="31"/>
      <c r="T1208" s="31"/>
      <c r="U1208" s="23" t="str">
        <f t="shared" si="478"/>
        <v>-</v>
      </c>
      <c r="V1208" s="30">
        <v>0</v>
      </c>
      <c r="W1208" s="24" t="s">
        <v>1226</v>
      </c>
      <c r="X1208" s="30">
        <v>0</v>
      </c>
      <c r="Y1208" s="24" t="s">
        <v>1226</v>
      </c>
      <c r="Z1208" s="30">
        <v>0</v>
      </c>
      <c r="AA1208" s="24" t="str">
        <f t="shared" si="479"/>
        <v>-</v>
      </c>
      <c r="AB1208" s="64">
        <f>Z1208*$AB$3*$AB$4</f>
        <v>0</v>
      </c>
      <c r="AC1208" s="23" t="str">
        <f t="shared" si="480"/>
        <v>-</v>
      </c>
    </row>
    <row r="1209" spans="1:29">
      <c r="A1209" s="25"/>
      <c r="B1209" s="25"/>
      <c r="C1209" s="25"/>
      <c r="D1209" s="25"/>
      <c r="E1209" s="25"/>
      <c r="F1209" s="28" t="s">
        <v>1118</v>
      </c>
      <c r="G1209" s="29">
        <v>231</v>
      </c>
      <c r="H1209" s="31"/>
      <c r="I1209" s="31"/>
      <c r="J1209" s="30">
        <v>119999995</v>
      </c>
      <c r="K1209" s="30">
        <v>49168761</v>
      </c>
      <c r="L1209" s="22" t="str">
        <f t="shared" si="485"/>
        <v>-</v>
      </c>
      <c r="M1209" s="30">
        <v>335523855</v>
      </c>
      <c r="N1209" s="30">
        <v>40322859</v>
      </c>
      <c r="O1209" s="22">
        <f t="shared" si="476"/>
        <v>-17.990898733445817</v>
      </c>
      <c r="P1209" s="30">
        <v>489184271</v>
      </c>
      <c r="Q1209" s="30">
        <v>253638580</v>
      </c>
      <c r="R1209" s="22">
        <f t="shared" si="477"/>
        <v>529.01933615371865</v>
      </c>
      <c r="S1209" s="30">
        <v>628505333</v>
      </c>
      <c r="T1209" s="30">
        <v>159392128</v>
      </c>
      <c r="U1209" s="23">
        <f t="shared" si="478"/>
        <v>147.79563621591006</v>
      </c>
      <c r="V1209" s="94">
        <v>571857073</v>
      </c>
      <c r="W1209" s="61">
        <v>-9.0131709351780529</v>
      </c>
      <c r="X1209" s="60">
        <v>9211915.7200000007</v>
      </c>
      <c r="Y1209" s="61">
        <v>-98.389122710037725</v>
      </c>
      <c r="Z1209" s="60">
        <v>173098.54</v>
      </c>
      <c r="AA1209" s="24">
        <f t="shared" si="479"/>
        <v>-98.120927880134801</v>
      </c>
      <c r="AB1209" s="64">
        <f>Z1209*$AB$3*$AB$4</f>
        <v>189261.44307395999</v>
      </c>
      <c r="AC1209" s="23">
        <f t="shared" si="480"/>
        <v>9.3373999999999882</v>
      </c>
    </row>
    <row r="1210" spans="1:29" ht="30" customHeight="1">
      <c r="A1210" s="17" t="s">
        <v>192</v>
      </c>
      <c r="B1210" s="17"/>
      <c r="C1210" s="17"/>
      <c r="D1210" s="17"/>
      <c r="E1210" s="17"/>
      <c r="F1210" s="28"/>
      <c r="G1210" s="32" t="s">
        <v>355</v>
      </c>
      <c r="H1210" s="20">
        <f t="shared" ref="H1210:AB1210" si="493">H1211+H1216+H1227+H1248+H1259</f>
        <v>7489759</v>
      </c>
      <c r="I1210" s="20">
        <f t="shared" si="493"/>
        <v>17282749</v>
      </c>
      <c r="J1210" s="20">
        <f t="shared" si="493"/>
        <v>45532844</v>
      </c>
      <c r="K1210" s="20">
        <f t="shared" si="493"/>
        <v>87057329</v>
      </c>
      <c r="L1210" s="22">
        <f t="shared" si="485"/>
        <v>403.7238520330302</v>
      </c>
      <c r="M1210" s="20">
        <f t="shared" si="493"/>
        <v>102297025</v>
      </c>
      <c r="N1210" s="20">
        <f t="shared" si="493"/>
        <v>128211570</v>
      </c>
      <c r="O1210" s="22">
        <f t="shared" si="476"/>
        <v>47.272574833992422</v>
      </c>
      <c r="P1210" s="20">
        <f t="shared" si="493"/>
        <v>162304241</v>
      </c>
      <c r="Q1210" s="20">
        <f t="shared" si="493"/>
        <v>198419608</v>
      </c>
      <c r="R1210" s="22">
        <f t="shared" si="477"/>
        <v>54.75951819324888</v>
      </c>
      <c r="S1210" s="20">
        <f t="shared" si="493"/>
        <v>249445461</v>
      </c>
      <c r="T1210" s="20">
        <f t="shared" si="493"/>
        <v>65111875</v>
      </c>
      <c r="U1210" s="23">
        <f t="shared" si="478"/>
        <v>25.716134365107706</v>
      </c>
      <c r="V1210" s="79">
        <v>258285915</v>
      </c>
      <c r="W1210" s="79" t="e">
        <v>#VALUE!</v>
      </c>
      <c r="X1210" s="79">
        <v>283481891.97410876</v>
      </c>
      <c r="Y1210" s="79" t="e">
        <v>#VALUE!</v>
      </c>
      <c r="Z1210" s="79">
        <v>310515277.98244923</v>
      </c>
      <c r="AA1210" s="24">
        <f t="shared" si="479"/>
        <v>9.536195000000049</v>
      </c>
      <c r="AB1210" s="63">
        <f t="shared" si="493"/>
        <v>336137625.4975723</v>
      </c>
      <c r="AC1210" s="23">
        <f t="shared" si="480"/>
        <v>8.2515577596060439</v>
      </c>
    </row>
    <row r="1211" spans="1:29" ht="20.100000000000001" customHeight="1">
      <c r="A1211" s="25"/>
      <c r="B1211" s="26" t="s">
        <v>1119</v>
      </c>
      <c r="C1211" s="26"/>
      <c r="D1211" s="26"/>
      <c r="E1211" s="26"/>
      <c r="F1211" s="28"/>
      <c r="G1211" s="32" t="s">
        <v>355</v>
      </c>
      <c r="H1211" s="20">
        <f t="shared" ref="H1211:AB1214" si="494">H1212</f>
        <v>0</v>
      </c>
      <c r="I1211" s="20">
        <f t="shared" si="494"/>
        <v>0</v>
      </c>
      <c r="J1211" s="20">
        <f t="shared" si="494"/>
        <v>0</v>
      </c>
      <c r="K1211" s="20">
        <f t="shared" si="494"/>
        <v>0</v>
      </c>
      <c r="L1211" s="22" t="str">
        <f t="shared" si="485"/>
        <v>-</v>
      </c>
      <c r="M1211" s="20">
        <f t="shared" si="494"/>
        <v>0</v>
      </c>
      <c r="N1211" s="20">
        <f t="shared" si="494"/>
        <v>0</v>
      </c>
      <c r="O1211" s="22" t="str">
        <f t="shared" si="476"/>
        <v>-</v>
      </c>
      <c r="P1211" s="20">
        <f t="shared" si="494"/>
        <v>0</v>
      </c>
      <c r="Q1211" s="20">
        <f t="shared" si="494"/>
        <v>0</v>
      </c>
      <c r="R1211" s="22" t="str">
        <f t="shared" si="477"/>
        <v>-</v>
      </c>
      <c r="S1211" s="20">
        <f t="shared" si="494"/>
        <v>12000</v>
      </c>
      <c r="T1211" s="20">
        <f t="shared" si="494"/>
        <v>0</v>
      </c>
      <c r="U1211" s="23" t="str">
        <f t="shared" si="478"/>
        <v>-</v>
      </c>
      <c r="V1211" s="79">
        <v>18000</v>
      </c>
      <c r="W1211" s="79">
        <v>50</v>
      </c>
      <c r="X1211" s="79">
        <v>19755.912959999998</v>
      </c>
      <c r="Y1211" s="79">
        <v>9.7550719999999842</v>
      </c>
      <c r="Z1211" s="79">
        <v>21639.87534389587</v>
      </c>
      <c r="AA1211" s="24">
        <f t="shared" si="479"/>
        <v>9.5361950000000064</v>
      </c>
      <c r="AB1211" s="63">
        <f t="shared" si="494"/>
        <v>23660.477064256804</v>
      </c>
      <c r="AC1211" s="23">
        <f t="shared" si="480"/>
        <v>9.3374000000000024</v>
      </c>
    </row>
    <row r="1212" spans="1:29">
      <c r="A1212" s="25"/>
      <c r="B1212" s="25"/>
      <c r="C1212" s="26" t="s">
        <v>1120</v>
      </c>
      <c r="D1212" s="26"/>
      <c r="E1212" s="26"/>
      <c r="F1212" s="28"/>
      <c r="G1212" s="32" t="s">
        <v>355</v>
      </c>
      <c r="H1212" s="20">
        <f t="shared" si="494"/>
        <v>0</v>
      </c>
      <c r="I1212" s="20">
        <f t="shared" si="494"/>
        <v>0</v>
      </c>
      <c r="J1212" s="20">
        <f t="shared" si="494"/>
        <v>0</v>
      </c>
      <c r="K1212" s="20">
        <f t="shared" si="494"/>
        <v>0</v>
      </c>
      <c r="L1212" s="22" t="str">
        <f t="shared" si="485"/>
        <v>-</v>
      </c>
      <c r="M1212" s="20">
        <f t="shared" si="494"/>
        <v>0</v>
      </c>
      <c r="N1212" s="20">
        <f t="shared" si="494"/>
        <v>0</v>
      </c>
      <c r="O1212" s="22" t="str">
        <f t="shared" si="476"/>
        <v>-</v>
      </c>
      <c r="P1212" s="20">
        <f t="shared" si="494"/>
        <v>0</v>
      </c>
      <c r="Q1212" s="20">
        <f t="shared" si="494"/>
        <v>0</v>
      </c>
      <c r="R1212" s="22" t="str">
        <f t="shared" si="477"/>
        <v>-</v>
      </c>
      <c r="S1212" s="20">
        <f t="shared" si="494"/>
        <v>12000</v>
      </c>
      <c r="T1212" s="20">
        <f t="shared" si="494"/>
        <v>0</v>
      </c>
      <c r="U1212" s="23" t="str">
        <f t="shared" si="478"/>
        <v>-</v>
      </c>
      <c r="V1212" s="79">
        <v>18000</v>
      </c>
      <c r="W1212" s="79">
        <v>50</v>
      </c>
      <c r="X1212" s="79">
        <v>19755.912959999998</v>
      </c>
      <c r="Y1212" s="79">
        <v>9.7550719999999842</v>
      </c>
      <c r="Z1212" s="79">
        <v>21639.87534389587</v>
      </c>
      <c r="AA1212" s="24">
        <f t="shared" si="479"/>
        <v>9.5361950000000064</v>
      </c>
      <c r="AB1212" s="63">
        <f t="shared" si="494"/>
        <v>23660.477064256804</v>
      </c>
      <c r="AC1212" s="23">
        <f t="shared" si="480"/>
        <v>9.3374000000000024</v>
      </c>
    </row>
    <row r="1213" spans="1:29">
      <c r="A1213" s="25"/>
      <c r="B1213" s="25"/>
      <c r="C1213" s="25"/>
      <c r="D1213" s="26" t="s">
        <v>1121</v>
      </c>
      <c r="E1213" s="26"/>
      <c r="F1213" s="28"/>
      <c r="G1213" s="32" t="s">
        <v>355</v>
      </c>
      <c r="H1213" s="20">
        <f t="shared" si="494"/>
        <v>0</v>
      </c>
      <c r="I1213" s="20">
        <f t="shared" si="494"/>
        <v>0</v>
      </c>
      <c r="J1213" s="20">
        <f t="shared" si="494"/>
        <v>0</v>
      </c>
      <c r="K1213" s="20">
        <f t="shared" si="494"/>
        <v>0</v>
      </c>
      <c r="L1213" s="22" t="str">
        <f t="shared" si="485"/>
        <v>-</v>
      </c>
      <c r="M1213" s="20">
        <f t="shared" si="494"/>
        <v>0</v>
      </c>
      <c r="N1213" s="20">
        <f t="shared" si="494"/>
        <v>0</v>
      </c>
      <c r="O1213" s="22" t="str">
        <f t="shared" si="476"/>
        <v>-</v>
      </c>
      <c r="P1213" s="20">
        <f t="shared" si="494"/>
        <v>0</v>
      </c>
      <c r="Q1213" s="20">
        <f t="shared" si="494"/>
        <v>0</v>
      </c>
      <c r="R1213" s="22" t="str">
        <f t="shared" si="477"/>
        <v>-</v>
      </c>
      <c r="S1213" s="20">
        <f t="shared" si="494"/>
        <v>12000</v>
      </c>
      <c r="T1213" s="20">
        <f t="shared" si="494"/>
        <v>0</v>
      </c>
      <c r="U1213" s="23" t="str">
        <f t="shared" si="478"/>
        <v>-</v>
      </c>
      <c r="V1213" s="79">
        <v>18000</v>
      </c>
      <c r="W1213" s="79">
        <v>50</v>
      </c>
      <c r="X1213" s="79">
        <v>19755.912959999998</v>
      </c>
      <c r="Y1213" s="79">
        <v>9.7550719999999842</v>
      </c>
      <c r="Z1213" s="79">
        <v>21639.87534389587</v>
      </c>
      <c r="AA1213" s="24">
        <f t="shared" si="479"/>
        <v>9.5361950000000064</v>
      </c>
      <c r="AB1213" s="63">
        <f t="shared" si="494"/>
        <v>23660.477064256804</v>
      </c>
      <c r="AC1213" s="23">
        <f t="shared" si="480"/>
        <v>9.3374000000000024</v>
      </c>
    </row>
    <row r="1214" spans="1:29">
      <c r="A1214" s="25"/>
      <c r="B1214" s="25"/>
      <c r="C1214" s="25"/>
      <c r="D1214" s="25"/>
      <c r="E1214" s="26" t="s">
        <v>1122</v>
      </c>
      <c r="F1214" s="28"/>
      <c r="G1214" s="32" t="s">
        <v>355</v>
      </c>
      <c r="H1214" s="20">
        <f t="shared" si="494"/>
        <v>0</v>
      </c>
      <c r="I1214" s="20">
        <f t="shared" si="494"/>
        <v>0</v>
      </c>
      <c r="J1214" s="20">
        <f t="shared" si="494"/>
        <v>0</v>
      </c>
      <c r="K1214" s="20">
        <f t="shared" si="494"/>
        <v>0</v>
      </c>
      <c r="L1214" s="22" t="str">
        <f t="shared" si="485"/>
        <v>-</v>
      </c>
      <c r="M1214" s="20">
        <f t="shared" si="494"/>
        <v>0</v>
      </c>
      <c r="N1214" s="20">
        <f t="shared" si="494"/>
        <v>0</v>
      </c>
      <c r="O1214" s="22" t="str">
        <f t="shared" si="476"/>
        <v>-</v>
      </c>
      <c r="P1214" s="20">
        <f t="shared" si="494"/>
        <v>0</v>
      </c>
      <c r="Q1214" s="20">
        <f t="shared" si="494"/>
        <v>0</v>
      </c>
      <c r="R1214" s="22" t="str">
        <f t="shared" si="477"/>
        <v>-</v>
      </c>
      <c r="S1214" s="20">
        <f t="shared" si="494"/>
        <v>12000</v>
      </c>
      <c r="T1214" s="20">
        <f t="shared" si="494"/>
        <v>0</v>
      </c>
      <c r="U1214" s="23" t="str">
        <f t="shared" si="478"/>
        <v>-</v>
      </c>
      <c r="V1214" s="79">
        <v>18000</v>
      </c>
      <c r="W1214" s="79">
        <v>50</v>
      </c>
      <c r="X1214" s="79">
        <v>19755.912959999998</v>
      </c>
      <c r="Y1214" s="79">
        <v>9.7550719999999842</v>
      </c>
      <c r="Z1214" s="79">
        <v>21639.87534389587</v>
      </c>
      <c r="AA1214" s="24">
        <f t="shared" si="479"/>
        <v>9.5361950000000064</v>
      </c>
      <c r="AB1214" s="63">
        <f t="shared" si="494"/>
        <v>23660.477064256804</v>
      </c>
      <c r="AC1214" s="23">
        <f t="shared" si="480"/>
        <v>9.3374000000000024</v>
      </c>
    </row>
    <row r="1215" spans="1:29">
      <c r="A1215" s="25"/>
      <c r="B1215" s="25"/>
      <c r="C1215" s="25"/>
      <c r="D1215" s="25"/>
      <c r="E1215" s="25"/>
      <c r="F1215" s="28" t="s">
        <v>1123</v>
      </c>
      <c r="G1215" s="29">
        <v>114</v>
      </c>
      <c r="H1215" s="31"/>
      <c r="I1215" s="31"/>
      <c r="J1215" s="31"/>
      <c r="K1215" s="31"/>
      <c r="L1215" s="22" t="str">
        <f t="shared" si="485"/>
        <v>-</v>
      </c>
      <c r="M1215" s="31"/>
      <c r="N1215" s="31"/>
      <c r="O1215" s="22" t="str">
        <f t="shared" si="476"/>
        <v>-</v>
      </c>
      <c r="P1215" s="31"/>
      <c r="Q1215" s="31"/>
      <c r="R1215" s="22" t="str">
        <f t="shared" si="477"/>
        <v>-</v>
      </c>
      <c r="S1215" s="30">
        <v>12000</v>
      </c>
      <c r="T1215" s="31">
        <v>0</v>
      </c>
      <c r="U1215" s="23" t="str">
        <f t="shared" si="478"/>
        <v>-</v>
      </c>
      <c r="V1215" s="30">
        <v>18000</v>
      </c>
      <c r="W1215" s="24">
        <v>50</v>
      </c>
      <c r="X1215" s="30">
        <v>19755.912959999998</v>
      </c>
      <c r="Y1215" s="24">
        <v>9.7550719999999842</v>
      </c>
      <c r="Z1215" s="30">
        <v>21639.87534389587</v>
      </c>
      <c r="AA1215" s="24">
        <f t="shared" si="479"/>
        <v>9.5361950000000064</v>
      </c>
      <c r="AB1215" s="64">
        <f>Z1215*$AB$3*$AB$4</f>
        <v>23660.477064256804</v>
      </c>
      <c r="AC1215" s="23">
        <f t="shared" si="480"/>
        <v>9.3374000000000024</v>
      </c>
    </row>
    <row r="1216" spans="1:29" ht="20.100000000000001" customHeight="1">
      <c r="A1216" s="25"/>
      <c r="B1216" s="26" t="s">
        <v>193</v>
      </c>
      <c r="C1216" s="26"/>
      <c r="D1216" s="26"/>
      <c r="E1216" s="26"/>
      <c r="F1216" s="28"/>
      <c r="G1216" s="32" t="s">
        <v>355</v>
      </c>
      <c r="H1216" s="20">
        <f t="shared" ref="H1216:AB1218" si="495">H1217</f>
        <v>0</v>
      </c>
      <c r="I1216" s="20">
        <f t="shared" si="495"/>
        <v>12200000</v>
      </c>
      <c r="J1216" s="20">
        <f t="shared" si="495"/>
        <v>22231000</v>
      </c>
      <c r="K1216" s="20">
        <f t="shared" si="495"/>
        <v>80412684</v>
      </c>
      <c r="L1216" s="22">
        <f t="shared" si="485"/>
        <v>559.12036065573773</v>
      </c>
      <c r="M1216" s="20">
        <f t="shared" si="495"/>
        <v>88500000</v>
      </c>
      <c r="N1216" s="20">
        <f t="shared" si="495"/>
        <v>121486848</v>
      </c>
      <c r="O1216" s="22">
        <f t="shared" si="476"/>
        <v>51.079210339503163</v>
      </c>
      <c r="P1216" s="20">
        <f t="shared" si="495"/>
        <v>143934987</v>
      </c>
      <c r="Q1216" s="20">
        <f t="shared" si="495"/>
        <v>191386484</v>
      </c>
      <c r="R1216" s="22">
        <f t="shared" si="477"/>
        <v>57.536792789290246</v>
      </c>
      <c r="S1216" s="20">
        <f t="shared" si="495"/>
        <v>225847716</v>
      </c>
      <c r="T1216" s="20">
        <f t="shared" si="495"/>
        <v>63490611</v>
      </c>
      <c r="U1216" s="23">
        <f t="shared" si="478"/>
        <v>18.006094934060229</v>
      </c>
      <c r="V1216" s="79">
        <v>230847724</v>
      </c>
      <c r="W1216" s="79">
        <v>2.2138846867948843</v>
      </c>
      <c r="X1216" s="79">
        <v>253367085.68656126</v>
      </c>
      <c r="Y1216" s="79">
        <v>9.7550719999999842</v>
      </c>
      <c r="Z1216" s="79">
        <v>277528665.04344887</v>
      </c>
      <c r="AA1216" s="24">
        <f t="shared" si="479"/>
        <v>9.5361950000000206</v>
      </c>
      <c r="AB1216" s="63">
        <f t="shared" si="495"/>
        <v>303442626.61321586</v>
      </c>
      <c r="AC1216" s="23">
        <f t="shared" si="480"/>
        <v>9.3374000000000024</v>
      </c>
    </row>
    <row r="1217" spans="1:29">
      <c r="A1217" s="25"/>
      <c r="B1217" s="25"/>
      <c r="C1217" s="26" t="s">
        <v>58</v>
      </c>
      <c r="D1217" s="26"/>
      <c r="E1217" s="26"/>
      <c r="F1217" s="28"/>
      <c r="G1217" s="32" t="s">
        <v>355</v>
      </c>
      <c r="H1217" s="20">
        <f t="shared" si="495"/>
        <v>0</v>
      </c>
      <c r="I1217" s="20">
        <f t="shared" si="495"/>
        <v>12200000</v>
      </c>
      <c r="J1217" s="20">
        <f t="shared" si="495"/>
        <v>22231000</v>
      </c>
      <c r="K1217" s="20">
        <f t="shared" si="495"/>
        <v>80412684</v>
      </c>
      <c r="L1217" s="22">
        <f t="shared" si="485"/>
        <v>559.12036065573773</v>
      </c>
      <c r="M1217" s="20">
        <f t="shared" si="495"/>
        <v>88500000</v>
      </c>
      <c r="N1217" s="20">
        <f t="shared" si="495"/>
        <v>121486848</v>
      </c>
      <c r="O1217" s="22">
        <f t="shared" si="476"/>
        <v>51.079210339503163</v>
      </c>
      <c r="P1217" s="20">
        <f t="shared" si="495"/>
        <v>143934987</v>
      </c>
      <c r="Q1217" s="20">
        <f t="shared" si="495"/>
        <v>191386484</v>
      </c>
      <c r="R1217" s="22">
        <f t="shared" si="477"/>
        <v>57.536792789290246</v>
      </c>
      <c r="S1217" s="20">
        <f t="shared" si="495"/>
        <v>225847716</v>
      </c>
      <c r="T1217" s="20">
        <f t="shared" si="495"/>
        <v>63490611</v>
      </c>
      <c r="U1217" s="23">
        <f t="shared" si="478"/>
        <v>18.006094934060229</v>
      </c>
      <c r="V1217" s="79">
        <v>230847724</v>
      </c>
      <c r="W1217" s="79">
        <v>2.2138846867948843</v>
      </c>
      <c r="X1217" s="79">
        <v>253367085.68656126</v>
      </c>
      <c r="Y1217" s="79">
        <v>9.7550719999999842</v>
      </c>
      <c r="Z1217" s="79">
        <v>277528665.04344887</v>
      </c>
      <c r="AA1217" s="24">
        <f t="shared" si="479"/>
        <v>9.5361950000000206</v>
      </c>
      <c r="AB1217" s="63">
        <f t="shared" si="495"/>
        <v>303442626.61321586</v>
      </c>
      <c r="AC1217" s="23">
        <f t="shared" si="480"/>
        <v>9.3374000000000024</v>
      </c>
    </row>
    <row r="1218" spans="1:29">
      <c r="A1218" s="25"/>
      <c r="B1218" s="25"/>
      <c r="C1218" s="25"/>
      <c r="D1218" s="26" t="s">
        <v>420</v>
      </c>
      <c r="E1218" s="26"/>
      <c r="F1218" s="28"/>
      <c r="G1218" s="32" t="s">
        <v>355</v>
      </c>
      <c r="H1218" s="20">
        <f t="shared" si="495"/>
        <v>0</v>
      </c>
      <c r="I1218" s="20">
        <f t="shared" si="495"/>
        <v>12200000</v>
      </c>
      <c r="J1218" s="20">
        <f t="shared" si="495"/>
        <v>22231000</v>
      </c>
      <c r="K1218" s="20">
        <f t="shared" si="495"/>
        <v>80412684</v>
      </c>
      <c r="L1218" s="22">
        <f t="shared" si="485"/>
        <v>559.12036065573773</v>
      </c>
      <c r="M1218" s="20">
        <f t="shared" si="495"/>
        <v>88500000</v>
      </c>
      <c r="N1218" s="20">
        <f t="shared" si="495"/>
        <v>121486848</v>
      </c>
      <c r="O1218" s="22">
        <f t="shared" si="476"/>
        <v>51.079210339503163</v>
      </c>
      <c r="P1218" s="20">
        <f t="shared" si="495"/>
        <v>143934987</v>
      </c>
      <c r="Q1218" s="20">
        <f t="shared" si="495"/>
        <v>191386484</v>
      </c>
      <c r="R1218" s="22">
        <f t="shared" si="477"/>
        <v>57.536792789290246</v>
      </c>
      <c r="S1218" s="20">
        <f t="shared" si="495"/>
        <v>225847716</v>
      </c>
      <c r="T1218" s="20">
        <f t="shared" si="495"/>
        <v>63490611</v>
      </c>
      <c r="U1218" s="23">
        <f t="shared" si="478"/>
        <v>18.006094934060229</v>
      </c>
      <c r="V1218" s="79">
        <v>230847724</v>
      </c>
      <c r="W1218" s="79">
        <v>2.2138846867948843</v>
      </c>
      <c r="X1218" s="79">
        <v>253367085.68656126</v>
      </c>
      <c r="Y1218" s="79">
        <v>9.7550719999999842</v>
      </c>
      <c r="Z1218" s="79">
        <v>277528665.04344887</v>
      </c>
      <c r="AA1218" s="24">
        <f t="shared" si="479"/>
        <v>9.5361950000000206</v>
      </c>
      <c r="AB1218" s="63">
        <f t="shared" si="495"/>
        <v>303442626.61321586</v>
      </c>
      <c r="AC1218" s="23">
        <f t="shared" si="480"/>
        <v>9.3374000000000024</v>
      </c>
    </row>
    <row r="1219" spans="1:29">
      <c r="A1219" s="25"/>
      <c r="B1219" s="25"/>
      <c r="C1219" s="25"/>
      <c r="D1219" s="25"/>
      <c r="E1219" s="26" t="s">
        <v>194</v>
      </c>
      <c r="F1219" s="28"/>
      <c r="G1219" s="32" t="s">
        <v>355</v>
      </c>
      <c r="H1219" s="20">
        <f t="shared" ref="H1219:AB1219" si="496">SUM(H1220:H1226)</f>
        <v>0</v>
      </c>
      <c r="I1219" s="20">
        <f t="shared" si="496"/>
        <v>12200000</v>
      </c>
      <c r="J1219" s="20">
        <f t="shared" si="496"/>
        <v>22231000</v>
      </c>
      <c r="K1219" s="20">
        <f t="shared" si="496"/>
        <v>80412684</v>
      </c>
      <c r="L1219" s="22">
        <f t="shared" si="485"/>
        <v>559.12036065573773</v>
      </c>
      <c r="M1219" s="20">
        <f t="shared" si="496"/>
        <v>88500000</v>
      </c>
      <c r="N1219" s="20">
        <f t="shared" si="496"/>
        <v>121486848</v>
      </c>
      <c r="O1219" s="22">
        <f t="shared" si="476"/>
        <v>51.079210339503163</v>
      </c>
      <c r="P1219" s="20">
        <f t="shared" si="496"/>
        <v>143934987</v>
      </c>
      <c r="Q1219" s="20">
        <f t="shared" si="496"/>
        <v>191386484</v>
      </c>
      <c r="R1219" s="22">
        <f t="shared" si="477"/>
        <v>57.536792789290246</v>
      </c>
      <c r="S1219" s="20">
        <f t="shared" si="496"/>
        <v>225847716</v>
      </c>
      <c r="T1219" s="20">
        <f t="shared" si="496"/>
        <v>63490611</v>
      </c>
      <c r="U1219" s="23">
        <f t="shared" si="478"/>
        <v>18.006094934060229</v>
      </c>
      <c r="V1219" s="79">
        <v>230847724</v>
      </c>
      <c r="W1219" s="79">
        <v>2.2138846867948843</v>
      </c>
      <c r="X1219" s="79">
        <v>253367085.68656126</v>
      </c>
      <c r="Y1219" s="79">
        <v>9.7550719999999842</v>
      </c>
      <c r="Z1219" s="79">
        <v>277528665.04344887</v>
      </c>
      <c r="AA1219" s="24">
        <f t="shared" si="479"/>
        <v>9.5361950000000206</v>
      </c>
      <c r="AB1219" s="63">
        <f t="shared" si="496"/>
        <v>303442626.61321586</v>
      </c>
      <c r="AC1219" s="23">
        <f t="shared" si="480"/>
        <v>9.3374000000000024</v>
      </c>
    </row>
    <row r="1220" spans="1:29">
      <c r="A1220" s="25"/>
      <c r="B1220" s="25"/>
      <c r="C1220" s="25"/>
      <c r="D1220" s="25"/>
      <c r="E1220" s="25"/>
      <c r="F1220" s="28" t="s">
        <v>1124</v>
      </c>
      <c r="G1220" s="29">
        <v>220</v>
      </c>
      <c r="H1220" s="31"/>
      <c r="I1220" s="31"/>
      <c r="J1220" s="31">
        <v>0</v>
      </c>
      <c r="K1220" s="30">
        <v>80395743</v>
      </c>
      <c r="L1220" s="22" t="str">
        <f t="shared" si="485"/>
        <v>-</v>
      </c>
      <c r="M1220" s="31"/>
      <c r="N1220" s="31"/>
      <c r="O1220" s="22">
        <f t="shared" si="476"/>
        <v>-100</v>
      </c>
      <c r="P1220" s="31"/>
      <c r="Q1220" s="31"/>
      <c r="R1220" s="22" t="str">
        <f t="shared" si="477"/>
        <v>-</v>
      </c>
      <c r="S1220" s="31"/>
      <c r="T1220" s="31"/>
      <c r="U1220" s="23" t="str">
        <f t="shared" si="478"/>
        <v>-</v>
      </c>
      <c r="V1220" s="30">
        <v>0</v>
      </c>
      <c r="W1220" s="24" t="s">
        <v>1226</v>
      </c>
      <c r="X1220" s="30">
        <v>0</v>
      </c>
      <c r="Y1220" s="24" t="s">
        <v>1226</v>
      </c>
      <c r="Z1220" s="30">
        <v>0</v>
      </c>
      <c r="AA1220" s="24" t="str">
        <f t="shared" si="479"/>
        <v>-</v>
      </c>
      <c r="AB1220" s="64">
        <f t="shared" ref="AB1220:AB1226" si="497">Z1220*$AB$3*$AB$4</f>
        <v>0</v>
      </c>
      <c r="AC1220" s="23" t="str">
        <f t="shared" si="480"/>
        <v>-</v>
      </c>
    </row>
    <row r="1221" spans="1:29">
      <c r="A1221" s="25"/>
      <c r="B1221" s="25"/>
      <c r="C1221" s="25"/>
      <c r="D1221" s="25"/>
      <c r="E1221" s="25"/>
      <c r="F1221" s="28" t="s">
        <v>1124</v>
      </c>
      <c r="G1221" s="29">
        <v>262</v>
      </c>
      <c r="H1221" s="31"/>
      <c r="I1221" s="31"/>
      <c r="J1221" s="31"/>
      <c r="K1221" s="31"/>
      <c r="L1221" s="22" t="str">
        <f t="shared" si="485"/>
        <v>-</v>
      </c>
      <c r="M1221" s="31">
        <v>0</v>
      </c>
      <c r="N1221" s="30">
        <v>406243</v>
      </c>
      <c r="O1221" s="22" t="str">
        <f t="shared" si="476"/>
        <v>-</v>
      </c>
      <c r="P1221" s="31"/>
      <c r="Q1221" s="31"/>
      <c r="R1221" s="22">
        <f t="shared" si="477"/>
        <v>-100</v>
      </c>
      <c r="S1221" s="31"/>
      <c r="T1221" s="31"/>
      <c r="U1221" s="23" t="str">
        <f t="shared" si="478"/>
        <v>-</v>
      </c>
      <c r="V1221" s="30">
        <v>0</v>
      </c>
      <c r="W1221" s="24" t="s">
        <v>1226</v>
      </c>
      <c r="X1221" s="30">
        <v>0</v>
      </c>
      <c r="Y1221" s="24" t="s">
        <v>1226</v>
      </c>
      <c r="Z1221" s="30">
        <v>0</v>
      </c>
      <c r="AA1221" s="24" t="str">
        <f t="shared" si="479"/>
        <v>-</v>
      </c>
      <c r="AB1221" s="64">
        <f t="shared" si="497"/>
        <v>0</v>
      </c>
      <c r="AC1221" s="23" t="str">
        <f t="shared" si="480"/>
        <v>-</v>
      </c>
    </row>
    <row r="1222" spans="1:29">
      <c r="A1222" s="25"/>
      <c r="B1222" s="25"/>
      <c r="C1222" s="25"/>
      <c r="D1222" s="25"/>
      <c r="E1222" s="25"/>
      <c r="F1222" s="28" t="s">
        <v>1124</v>
      </c>
      <c r="G1222" s="29">
        <v>264</v>
      </c>
      <c r="H1222" s="31"/>
      <c r="I1222" s="31"/>
      <c r="J1222" s="31">
        <v>0</v>
      </c>
      <c r="K1222" s="30">
        <v>16941</v>
      </c>
      <c r="L1222" s="22" t="str">
        <f t="shared" si="485"/>
        <v>-</v>
      </c>
      <c r="M1222" s="31">
        <v>0</v>
      </c>
      <c r="N1222" s="30">
        <v>162251</v>
      </c>
      <c r="O1222" s="22">
        <f t="shared" si="476"/>
        <v>857.74157369694831</v>
      </c>
      <c r="P1222" s="31">
        <v>0</v>
      </c>
      <c r="Q1222" s="30">
        <v>177740</v>
      </c>
      <c r="R1222" s="22">
        <f t="shared" si="477"/>
        <v>9.5463202075796119</v>
      </c>
      <c r="S1222" s="31">
        <v>0</v>
      </c>
      <c r="T1222" s="30">
        <v>40755</v>
      </c>
      <c r="U1222" s="23">
        <f t="shared" si="478"/>
        <v>-100</v>
      </c>
      <c r="V1222" s="30">
        <v>0</v>
      </c>
      <c r="W1222" s="24" t="s">
        <v>1226</v>
      </c>
      <c r="X1222" s="30">
        <v>0</v>
      </c>
      <c r="Y1222" s="24" t="s">
        <v>1226</v>
      </c>
      <c r="Z1222" s="30">
        <v>0</v>
      </c>
      <c r="AA1222" s="24" t="str">
        <f t="shared" si="479"/>
        <v>-</v>
      </c>
      <c r="AB1222" s="64">
        <f t="shared" si="497"/>
        <v>0</v>
      </c>
      <c r="AC1222" s="23" t="str">
        <f t="shared" si="480"/>
        <v>-</v>
      </c>
    </row>
    <row r="1223" spans="1:29">
      <c r="A1223" s="25"/>
      <c r="B1223" s="25"/>
      <c r="C1223" s="25"/>
      <c r="D1223" s="25"/>
      <c r="E1223" s="25"/>
      <c r="F1223" s="28" t="s">
        <v>1124</v>
      </c>
      <c r="G1223" s="29">
        <v>265</v>
      </c>
      <c r="H1223" s="31"/>
      <c r="I1223" s="31"/>
      <c r="J1223" s="31"/>
      <c r="K1223" s="31"/>
      <c r="L1223" s="22" t="str">
        <f t="shared" si="485"/>
        <v>-</v>
      </c>
      <c r="M1223" s="31">
        <v>0</v>
      </c>
      <c r="N1223" s="30">
        <v>86570</v>
      </c>
      <c r="O1223" s="22" t="str">
        <f t="shared" si="476"/>
        <v>-</v>
      </c>
      <c r="P1223" s="31">
        <v>0</v>
      </c>
      <c r="Q1223" s="30">
        <v>68976</v>
      </c>
      <c r="R1223" s="22">
        <f t="shared" si="477"/>
        <v>-20.323437680489775</v>
      </c>
      <c r="S1223" s="31">
        <v>0</v>
      </c>
      <c r="T1223" s="30">
        <v>21223</v>
      </c>
      <c r="U1223" s="23">
        <f t="shared" si="478"/>
        <v>-100</v>
      </c>
      <c r="V1223" s="30">
        <v>0</v>
      </c>
      <c r="W1223" s="24" t="s">
        <v>1226</v>
      </c>
      <c r="X1223" s="30">
        <v>0</v>
      </c>
      <c r="Y1223" s="24" t="s">
        <v>1226</v>
      </c>
      <c r="Z1223" s="30">
        <v>0</v>
      </c>
      <c r="AA1223" s="24" t="str">
        <f t="shared" si="479"/>
        <v>-</v>
      </c>
      <c r="AB1223" s="64">
        <f t="shared" si="497"/>
        <v>0</v>
      </c>
      <c r="AC1223" s="23" t="str">
        <f t="shared" si="480"/>
        <v>-</v>
      </c>
    </row>
    <row r="1224" spans="1:29">
      <c r="A1224" s="25"/>
      <c r="B1224" s="25"/>
      <c r="C1224" s="25"/>
      <c r="D1224" s="25"/>
      <c r="E1224" s="25"/>
      <c r="F1224" s="28" t="s">
        <v>1124</v>
      </c>
      <c r="G1224" s="29">
        <v>266</v>
      </c>
      <c r="H1224" s="31"/>
      <c r="I1224" s="31"/>
      <c r="J1224" s="31"/>
      <c r="K1224" s="31"/>
      <c r="L1224" s="22" t="str">
        <f t="shared" si="485"/>
        <v>-</v>
      </c>
      <c r="M1224" s="30">
        <v>88500000</v>
      </c>
      <c r="N1224" s="30">
        <v>120831784</v>
      </c>
      <c r="O1224" s="22" t="str">
        <f t="shared" si="476"/>
        <v>-</v>
      </c>
      <c r="P1224" s="30">
        <v>143934987</v>
      </c>
      <c r="Q1224" s="30">
        <v>191139768</v>
      </c>
      <c r="R1224" s="22">
        <f t="shared" si="477"/>
        <v>58.186663866520433</v>
      </c>
      <c r="S1224" s="30">
        <v>225847716</v>
      </c>
      <c r="T1224" s="30">
        <v>63428633</v>
      </c>
      <c r="U1224" s="23">
        <f t="shared" si="478"/>
        <v>18.158412748518145</v>
      </c>
      <c r="V1224" s="30">
        <v>230847724</v>
      </c>
      <c r="W1224" s="24">
        <v>2.2138846867948843</v>
      </c>
      <c r="X1224" s="30">
        <v>253367085.68656126</v>
      </c>
      <c r="Y1224" s="24">
        <v>9.7550719999999842</v>
      </c>
      <c r="Z1224" s="30">
        <v>277528665.04344887</v>
      </c>
      <c r="AA1224" s="24">
        <f t="shared" si="479"/>
        <v>9.5361950000000206</v>
      </c>
      <c r="AB1224" s="64">
        <f t="shared" si="497"/>
        <v>303442626.61321586</v>
      </c>
      <c r="AC1224" s="23">
        <f t="shared" si="480"/>
        <v>9.3374000000000024</v>
      </c>
    </row>
    <row r="1225" spans="1:29">
      <c r="A1225" s="25"/>
      <c r="B1225" s="25"/>
      <c r="C1225" s="25"/>
      <c r="D1225" s="25"/>
      <c r="E1225" s="25"/>
      <c r="F1225" s="28" t="s">
        <v>1125</v>
      </c>
      <c r="G1225" s="29">
        <v>100</v>
      </c>
      <c r="H1225" s="31">
        <v>0</v>
      </c>
      <c r="I1225" s="30">
        <v>12200000</v>
      </c>
      <c r="J1225" s="31"/>
      <c r="K1225" s="31"/>
      <c r="L1225" s="22">
        <f t="shared" si="485"/>
        <v>-100</v>
      </c>
      <c r="M1225" s="31">
        <v>0</v>
      </c>
      <c r="N1225" s="31"/>
      <c r="O1225" s="22" t="str">
        <f t="shared" si="476"/>
        <v>-</v>
      </c>
      <c r="P1225" s="31"/>
      <c r="Q1225" s="31"/>
      <c r="R1225" s="22" t="str">
        <f t="shared" si="477"/>
        <v>-</v>
      </c>
      <c r="S1225" s="31"/>
      <c r="T1225" s="31"/>
      <c r="U1225" s="23" t="str">
        <f t="shared" si="478"/>
        <v>-</v>
      </c>
      <c r="V1225" s="30">
        <v>0</v>
      </c>
      <c r="W1225" s="24" t="s">
        <v>1226</v>
      </c>
      <c r="X1225" s="30">
        <v>0</v>
      </c>
      <c r="Y1225" s="24" t="s">
        <v>1226</v>
      </c>
      <c r="Z1225" s="30">
        <v>0</v>
      </c>
      <c r="AA1225" s="24" t="str">
        <f t="shared" si="479"/>
        <v>-</v>
      </c>
      <c r="AB1225" s="64">
        <f t="shared" si="497"/>
        <v>0</v>
      </c>
      <c r="AC1225" s="23" t="str">
        <f t="shared" si="480"/>
        <v>-</v>
      </c>
    </row>
    <row r="1226" spans="1:29">
      <c r="A1226" s="25"/>
      <c r="B1226" s="25"/>
      <c r="C1226" s="25"/>
      <c r="D1226" s="25"/>
      <c r="E1226" s="25"/>
      <c r="F1226" s="28" t="s">
        <v>1125</v>
      </c>
      <c r="G1226" s="29">
        <v>220</v>
      </c>
      <c r="H1226" s="31"/>
      <c r="I1226" s="31"/>
      <c r="J1226" s="30">
        <v>22231000</v>
      </c>
      <c r="K1226" s="31">
        <v>0</v>
      </c>
      <c r="L1226" s="22" t="str">
        <f t="shared" si="485"/>
        <v>-</v>
      </c>
      <c r="M1226" s="31">
        <v>0</v>
      </c>
      <c r="N1226" s="31"/>
      <c r="O1226" s="22" t="str">
        <f t="shared" si="476"/>
        <v>-</v>
      </c>
      <c r="P1226" s="31"/>
      <c r="Q1226" s="31"/>
      <c r="R1226" s="22" t="str">
        <f t="shared" si="477"/>
        <v>-</v>
      </c>
      <c r="S1226" s="31"/>
      <c r="T1226" s="31"/>
      <c r="U1226" s="23" t="str">
        <f t="shared" si="478"/>
        <v>-</v>
      </c>
      <c r="V1226" s="30">
        <v>0</v>
      </c>
      <c r="W1226" s="24" t="s">
        <v>1226</v>
      </c>
      <c r="X1226" s="30">
        <v>0</v>
      </c>
      <c r="Y1226" s="24" t="s">
        <v>1226</v>
      </c>
      <c r="Z1226" s="30">
        <v>0</v>
      </c>
      <c r="AA1226" s="24" t="str">
        <f t="shared" si="479"/>
        <v>-</v>
      </c>
      <c r="AB1226" s="64">
        <f t="shared" si="497"/>
        <v>0</v>
      </c>
      <c r="AC1226" s="23" t="str">
        <f t="shared" si="480"/>
        <v>-</v>
      </c>
    </row>
    <row r="1227" spans="1:29" ht="20.100000000000001" customHeight="1">
      <c r="A1227" s="25"/>
      <c r="B1227" s="26" t="s">
        <v>195</v>
      </c>
      <c r="C1227" s="26"/>
      <c r="D1227" s="26"/>
      <c r="E1227" s="26"/>
      <c r="F1227" s="28"/>
      <c r="G1227" s="32" t="s">
        <v>355</v>
      </c>
      <c r="H1227" s="20">
        <f t="shared" ref="H1227:AB1228" si="498">H1228</f>
        <v>5539759</v>
      </c>
      <c r="I1227" s="20">
        <f t="shared" si="498"/>
        <v>5082749</v>
      </c>
      <c r="J1227" s="20">
        <f t="shared" si="498"/>
        <v>20708754</v>
      </c>
      <c r="K1227" s="20">
        <f t="shared" si="498"/>
        <v>6644645</v>
      </c>
      <c r="L1227" s="22">
        <f t="shared" si="485"/>
        <v>30.729355315401165</v>
      </c>
      <c r="M1227" s="20">
        <f t="shared" si="498"/>
        <v>11808925</v>
      </c>
      <c r="N1227" s="20">
        <f t="shared" si="498"/>
        <v>6686009</v>
      </c>
      <c r="O1227" s="22">
        <f t="shared" si="476"/>
        <v>0.62251632705734039</v>
      </c>
      <c r="P1227" s="20">
        <f t="shared" si="498"/>
        <v>11904254</v>
      </c>
      <c r="Q1227" s="20">
        <f t="shared" si="498"/>
        <v>7032467</v>
      </c>
      <c r="R1227" s="22">
        <f t="shared" si="477"/>
        <v>5.1818356810467918</v>
      </c>
      <c r="S1227" s="20">
        <f t="shared" si="498"/>
        <v>22367493</v>
      </c>
      <c r="T1227" s="20">
        <f t="shared" si="498"/>
        <v>1309798</v>
      </c>
      <c r="U1227" s="23">
        <f t="shared" si="478"/>
        <v>218.0604046915542</v>
      </c>
      <c r="V1227" s="79">
        <v>24855124</v>
      </c>
      <c r="W1227" s="79" t="e">
        <v>#VALUE!</v>
      </c>
      <c r="X1227" s="79">
        <v>27279759.241889276</v>
      </c>
      <c r="Y1227" s="79" t="e">
        <v>#VALUE!</v>
      </c>
      <c r="Z1227" s="79">
        <v>29881210.278726369</v>
      </c>
      <c r="AA1227" s="24">
        <f t="shared" si="479"/>
        <v>9.536195000000049</v>
      </c>
      <c r="AB1227" s="63">
        <f t="shared" si="498"/>
        <v>32671338.407292165</v>
      </c>
      <c r="AC1227" s="23">
        <f t="shared" si="480"/>
        <v>9.3374000000000024</v>
      </c>
    </row>
    <row r="1228" spans="1:29">
      <c r="A1228" s="25"/>
      <c r="B1228" s="25"/>
      <c r="C1228" s="26" t="s">
        <v>59</v>
      </c>
      <c r="D1228" s="26"/>
      <c r="E1228" s="26"/>
      <c r="F1228" s="28"/>
      <c r="G1228" s="32" t="s">
        <v>355</v>
      </c>
      <c r="H1228" s="20">
        <f t="shared" si="498"/>
        <v>5539759</v>
      </c>
      <c r="I1228" s="20">
        <f t="shared" si="498"/>
        <v>5082749</v>
      </c>
      <c r="J1228" s="20">
        <f t="shared" si="498"/>
        <v>20708754</v>
      </c>
      <c r="K1228" s="20">
        <f t="shared" si="498"/>
        <v>6644645</v>
      </c>
      <c r="L1228" s="22">
        <f t="shared" si="485"/>
        <v>30.729355315401165</v>
      </c>
      <c r="M1228" s="20">
        <f t="shared" si="498"/>
        <v>11808925</v>
      </c>
      <c r="N1228" s="20">
        <f t="shared" si="498"/>
        <v>6686009</v>
      </c>
      <c r="O1228" s="22">
        <f t="shared" si="476"/>
        <v>0.62251632705734039</v>
      </c>
      <c r="P1228" s="20">
        <f t="shared" si="498"/>
        <v>11904254</v>
      </c>
      <c r="Q1228" s="20">
        <f t="shared" si="498"/>
        <v>7032467</v>
      </c>
      <c r="R1228" s="22">
        <f t="shared" si="477"/>
        <v>5.1818356810467918</v>
      </c>
      <c r="S1228" s="20">
        <f t="shared" si="498"/>
        <v>22367493</v>
      </c>
      <c r="T1228" s="20">
        <f t="shared" si="498"/>
        <v>1309798</v>
      </c>
      <c r="U1228" s="23">
        <f t="shared" si="478"/>
        <v>218.0604046915542</v>
      </c>
      <c r="V1228" s="79">
        <v>24855124</v>
      </c>
      <c r="W1228" s="79" t="e">
        <v>#VALUE!</v>
      </c>
      <c r="X1228" s="79">
        <v>27279759.241889276</v>
      </c>
      <c r="Y1228" s="79" t="e">
        <v>#VALUE!</v>
      </c>
      <c r="Z1228" s="79">
        <v>29881210.278726369</v>
      </c>
      <c r="AA1228" s="24">
        <f t="shared" si="479"/>
        <v>9.536195000000049</v>
      </c>
      <c r="AB1228" s="63">
        <f t="shared" si="498"/>
        <v>32671338.407292165</v>
      </c>
      <c r="AC1228" s="23">
        <f t="shared" si="480"/>
        <v>9.3374000000000024</v>
      </c>
    </row>
    <row r="1229" spans="1:29">
      <c r="A1229" s="25"/>
      <c r="B1229" s="25"/>
      <c r="C1229" s="25"/>
      <c r="D1229" s="26" t="s">
        <v>421</v>
      </c>
      <c r="E1229" s="26"/>
      <c r="F1229" s="28"/>
      <c r="G1229" s="32" t="s">
        <v>355</v>
      </c>
      <c r="H1229" s="20">
        <f t="shared" ref="H1229:AB1229" si="499">H1230+H1233+H1236+H1238+H1240+H1244+H1246</f>
        <v>5539759</v>
      </c>
      <c r="I1229" s="20">
        <f t="shared" si="499"/>
        <v>5082749</v>
      </c>
      <c r="J1229" s="20">
        <f t="shared" si="499"/>
        <v>20708754</v>
      </c>
      <c r="K1229" s="20">
        <f t="shared" si="499"/>
        <v>6644645</v>
      </c>
      <c r="L1229" s="22">
        <f t="shared" si="485"/>
        <v>30.729355315401165</v>
      </c>
      <c r="M1229" s="20">
        <f t="shared" si="499"/>
        <v>11808925</v>
      </c>
      <c r="N1229" s="20">
        <f t="shared" si="499"/>
        <v>6686009</v>
      </c>
      <c r="O1229" s="22">
        <f t="shared" si="476"/>
        <v>0.62251632705734039</v>
      </c>
      <c r="P1229" s="20">
        <f t="shared" si="499"/>
        <v>11904254</v>
      </c>
      <c r="Q1229" s="20">
        <f t="shared" si="499"/>
        <v>7032467</v>
      </c>
      <c r="R1229" s="22">
        <f t="shared" si="477"/>
        <v>5.1818356810467918</v>
      </c>
      <c r="S1229" s="20">
        <f t="shared" si="499"/>
        <v>22367493</v>
      </c>
      <c r="T1229" s="20">
        <f t="shared" si="499"/>
        <v>1309798</v>
      </c>
      <c r="U1229" s="23">
        <f t="shared" si="478"/>
        <v>218.0604046915542</v>
      </c>
      <c r="V1229" s="79">
        <v>24855124</v>
      </c>
      <c r="W1229" s="79" t="e">
        <v>#VALUE!</v>
      </c>
      <c r="X1229" s="79">
        <v>27279759.241889276</v>
      </c>
      <c r="Y1229" s="79" t="e">
        <v>#VALUE!</v>
      </c>
      <c r="Z1229" s="79">
        <v>29881210.278726369</v>
      </c>
      <c r="AA1229" s="24">
        <f t="shared" si="479"/>
        <v>9.536195000000049</v>
      </c>
      <c r="AB1229" s="63">
        <f t="shared" si="499"/>
        <v>32671338.407292165</v>
      </c>
      <c r="AC1229" s="23">
        <f t="shared" si="480"/>
        <v>9.3374000000000024</v>
      </c>
    </row>
    <row r="1230" spans="1:29">
      <c r="A1230" s="25"/>
      <c r="B1230" s="25"/>
      <c r="C1230" s="25"/>
      <c r="D1230" s="25"/>
      <c r="E1230" s="26" t="s">
        <v>1212</v>
      </c>
      <c r="F1230" s="28"/>
      <c r="G1230" s="32" t="s">
        <v>355</v>
      </c>
      <c r="H1230" s="20">
        <f t="shared" ref="H1230:AB1230" si="500">SUM(H1231:H1232)</f>
        <v>0</v>
      </c>
      <c r="I1230" s="20">
        <f t="shared" si="500"/>
        <v>0</v>
      </c>
      <c r="J1230" s="20">
        <f t="shared" si="500"/>
        <v>300000</v>
      </c>
      <c r="K1230" s="20">
        <f t="shared" si="500"/>
        <v>0</v>
      </c>
      <c r="L1230" s="22" t="str">
        <f t="shared" si="485"/>
        <v>-</v>
      </c>
      <c r="M1230" s="20">
        <f t="shared" si="500"/>
        <v>270080</v>
      </c>
      <c r="N1230" s="20">
        <f t="shared" si="500"/>
        <v>0</v>
      </c>
      <c r="O1230" s="22" t="str">
        <f t="shared" si="476"/>
        <v>-</v>
      </c>
      <c r="P1230" s="20">
        <f t="shared" si="500"/>
        <v>320000</v>
      </c>
      <c r="Q1230" s="20">
        <f t="shared" si="500"/>
        <v>0</v>
      </c>
      <c r="R1230" s="22" t="str">
        <f t="shared" si="477"/>
        <v>-</v>
      </c>
      <c r="S1230" s="20">
        <f t="shared" si="500"/>
        <v>5497858</v>
      </c>
      <c r="T1230" s="20">
        <f t="shared" si="500"/>
        <v>0</v>
      </c>
      <c r="U1230" s="23" t="str">
        <f t="shared" si="478"/>
        <v>-</v>
      </c>
      <c r="V1230" s="79">
        <v>10488000</v>
      </c>
      <c r="W1230" s="79">
        <v>104.20359875257135</v>
      </c>
      <c r="X1230" s="79">
        <v>11511111.951359998</v>
      </c>
      <c r="Y1230" s="79">
        <v>19.510143999999997</v>
      </c>
      <c r="Z1230" s="79">
        <v>12608834.033709995</v>
      </c>
      <c r="AA1230" s="24">
        <f t="shared" si="479"/>
        <v>9.5361950000000206</v>
      </c>
      <c r="AB1230" s="63">
        <f t="shared" si="500"/>
        <v>13786171.302773632</v>
      </c>
      <c r="AC1230" s="23">
        <f t="shared" si="480"/>
        <v>9.3374000000000024</v>
      </c>
    </row>
    <row r="1231" spans="1:29">
      <c r="A1231" s="25"/>
      <c r="B1231" s="25"/>
      <c r="C1231" s="25"/>
      <c r="D1231" s="25"/>
      <c r="E1231" s="25"/>
      <c r="F1231" s="28" t="s">
        <v>1126</v>
      </c>
      <c r="G1231" s="29">
        <v>220</v>
      </c>
      <c r="H1231" s="31"/>
      <c r="I1231" s="31"/>
      <c r="J1231" s="30">
        <v>300000</v>
      </c>
      <c r="K1231" s="31">
        <v>0</v>
      </c>
      <c r="L1231" s="22" t="str">
        <f t="shared" si="485"/>
        <v>-</v>
      </c>
      <c r="M1231" s="30">
        <v>270080</v>
      </c>
      <c r="N1231" s="31">
        <v>0</v>
      </c>
      <c r="O1231" s="22" t="str">
        <f t="shared" si="476"/>
        <v>-</v>
      </c>
      <c r="P1231" s="30">
        <v>320000</v>
      </c>
      <c r="Q1231" s="31">
        <v>0</v>
      </c>
      <c r="R1231" s="22" t="str">
        <f t="shared" si="477"/>
        <v>-</v>
      </c>
      <c r="S1231" s="30">
        <v>462000</v>
      </c>
      <c r="T1231" s="31">
        <v>0</v>
      </c>
      <c r="U1231" s="23" t="str">
        <f t="shared" si="478"/>
        <v>-</v>
      </c>
      <c r="V1231" s="94">
        <v>488000</v>
      </c>
      <c r="W1231" s="24">
        <v>5.6277056277056232</v>
      </c>
      <c r="X1231" s="30">
        <v>535604.75135999999</v>
      </c>
      <c r="Y1231" s="24">
        <v>9.7550720000000126</v>
      </c>
      <c r="Z1231" s="30">
        <v>586681.06487895478</v>
      </c>
      <c r="AA1231" s="24">
        <f t="shared" si="479"/>
        <v>9.5361950000000064</v>
      </c>
      <c r="AB1231" s="64">
        <f>Z1231*$AB$3*$AB$4</f>
        <v>641461.82263096224</v>
      </c>
      <c r="AC1231" s="23">
        <f t="shared" si="480"/>
        <v>9.3373999999999882</v>
      </c>
    </row>
    <row r="1232" spans="1:29">
      <c r="A1232" s="25"/>
      <c r="B1232" s="25"/>
      <c r="C1232" s="25"/>
      <c r="D1232" s="25"/>
      <c r="E1232" s="25"/>
      <c r="F1232" s="28" t="s">
        <v>1127</v>
      </c>
      <c r="G1232" s="29">
        <v>220</v>
      </c>
      <c r="H1232" s="31"/>
      <c r="I1232" s="31"/>
      <c r="J1232" s="31"/>
      <c r="K1232" s="31"/>
      <c r="L1232" s="22" t="str">
        <f t="shared" si="485"/>
        <v>-</v>
      </c>
      <c r="M1232" s="31">
        <v>0</v>
      </c>
      <c r="N1232" s="31"/>
      <c r="O1232" s="22" t="str">
        <f t="shared" si="476"/>
        <v>-</v>
      </c>
      <c r="P1232" s="31"/>
      <c r="Q1232" s="31"/>
      <c r="R1232" s="22" t="str">
        <f t="shared" si="477"/>
        <v>-</v>
      </c>
      <c r="S1232" s="30">
        <v>5035858</v>
      </c>
      <c r="T1232" s="31">
        <v>0</v>
      </c>
      <c r="U1232" s="23" t="str">
        <f t="shared" si="478"/>
        <v>-</v>
      </c>
      <c r="V1232" s="94">
        <v>10000000</v>
      </c>
      <c r="W1232" s="24">
        <v>98.575893124865729</v>
      </c>
      <c r="X1232" s="30">
        <v>10975507.199999999</v>
      </c>
      <c r="Y1232" s="24">
        <v>9.7550719999999842</v>
      </c>
      <c r="Z1232" s="30">
        <v>12022152.96883104</v>
      </c>
      <c r="AA1232" s="24">
        <f t="shared" si="479"/>
        <v>9.5361950000000064</v>
      </c>
      <c r="AB1232" s="64">
        <f>Z1232*$AB$3*$AB$4</f>
        <v>13144709.48014267</v>
      </c>
      <c r="AC1232" s="23">
        <f t="shared" si="480"/>
        <v>9.3374000000000024</v>
      </c>
    </row>
    <row r="1233" spans="1:29">
      <c r="A1233" s="25"/>
      <c r="B1233" s="25"/>
      <c r="C1233" s="25"/>
      <c r="D1233" s="25"/>
      <c r="E1233" s="26" t="s">
        <v>196</v>
      </c>
      <c r="F1233" s="28"/>
      <c r="G1233" s="32" t="s">
        <v>355</v>
      </c>
      <c r="H1233" s="20">
        <f t="shared" ref="H1233:AB1233" si="501">SUM(H1234:H1235)</f>
        <v>271873</v>
      </c>
      <c r="I1233" s="20">
        <f t="shared" si="501"/>
        <v>0</v>
      </c>
      <c r="J1233" s="20">
        <f t="shared" si="501"/>
        <v>1287000</v>
      </c>
      <c r="K1233" s="20">
        <f t="shared" si="501"/>
        <v>0</v>
      </c>
      <c r="L1233" s="22" t="str">
        <f t="shared" si="485"/>
        <v>-</v>
      </c>
      <c r="M1233" s="20">
        <f t="shared" si="501"/>
        <v>0</v>
      </c>
      <c r="N1233" s="20">
        <f t="shared" si="501"/>
        <v>0</v>
      </c>
      <c r="O1233" s="22" t="str">
        <f t="shared" si="476"/>
        <v>-</v>
      </c>
      <c r="P1233" s="20">
        <f t="shared" si="501"/>
        <v>0</v>
      </c>
      <c r="Q1233" s="20">
        <f t="shared" si="501"/>
        <v>0</v>
      </c>
      <c r="R1233" s="22" t="str">
        <f t="shared" si="477"/>
        <v>-</v>
      </c>
      <c r="S1233" s="20">
        <f t="shared" si="501"/>
        <v>0</v>
      </c>
      <c r="T1233" s="20">
        <f t="shared" si="501"/>
        <v>0</v>
      </c>
      <c r="U1233" s="23" t="str">
        <f t="shared" si="478"/>
        <v>-</v>
      </c>
      <c r="V1233" s="79">
        <v>0</v>
      </c>
      <c r="W1233" s="80" t="s">
        <v>1226</v>
      </c>
      <c r="X1233" s="79">
        <v>0</v>
      </c>
      <c r="Y1233" s="80" t="s">
        <v>1226</v>
      </c>
      <c r="Z1233" s="79">
        <v>0</v>
      </c>
      <c r="AA1233" s="24" t="str">
        <f t="shared" si="479"/>
        <v>-</v>
      </c>
      <c r="AB1233" s="63">
        <f t="shared" si="501"/>
        <v>0</v>
      </c>
      <c r="AC1233" s="23" t="str">
        <f t="shared" si="480"/>
        <v>-</v>
      </c>
    </row>
    <row r="1234" spans="1:29">
      <c r="A1234" s="25"/>
      <c r="B1234" s="25"/>
      <c r="C1234" s="25"/>
      <c r="D1234" s="25"/>
      <c r="E1234" s="25"/>
      <c r="F1234" s="28" t="s">
        <v>1128</v>
      </c>
      <c r="G1234" s="29">
        <v>120</v>
      </c>
      <c r="H1234" s="31"/>
      <c r="I1234" s="31"/>
      <c r="J1234" s="30">
        <v>1287000</v>
      </c>
      <c r="K1234" s="31">
        <v>0</v>
      </c>
      <c r="L1234" s="22" t="str">
        <f t="shared" si="485"/>
        <v>-</v>
      </c>
      <c r="M1234" s="31"/>
      <c r="N1234" s="31"/>
      <c r="O1234" s="22" t="str">
        <f t="shared" si="476"/>
        <v>-</v>
      </c>
      <c r="P1234" s="31"/>
      <c r="Q1234" s="31"/>
      <c r="R1234" s="22" t="str">
        <f t="shared" si="477"/>
        <v>-</v>
      </c>
      <c r="S1234" s="31"/>
      <c r="T1234" s="31"/>
      <c r="U1234" s="23" t="str">
        <f t="shared" si="478"/>
        <v>-</v>
      </c>
      <c r="V1234" s="82">
        <v>0</v>
      </c>
      <c r="W1234" s="23" t="s">
        <v>1226</v>
      </c>
      <c r="X1234" s="82">
        <v>0</v>
      </c>
      <c r="Y1234" s="23" t="s">
        <v>1226</v>
      </c>
      <c r="Z1234" s="82">
        <v>0</v>
      </c>
      <c r="AA1234" s="24" t="str">
        <f t="shared" si="479"/>
        <v>-</v>
      </c>
      <c r="AB1234" s="64">
        <f>Z1234*$AB$3*$AB$4</f>
        <v>0</v>
      </c>
      <c r="AC1234" s="23" t="str">
        <f t="shared" si="480"/>
        <v>-</v>
      </c>
    </row>
    <row r="1235" spans="1:29">
      <c r="A1235" s="25"/>
      <c r="B1235" s="25"/>
      <c r="C1235" s="25"/>
      <c r="D1235" s="25"/>
      <c r="E1235" s="25"/>
      <c r="F1235" s="28" t="s">
        <v>1128</v>
      </c>
      <c r="G1235" s="29">
        <v>220</v>
      </c>
      <c r="H1235" s="30">
        <v>271873</v>
      </c>
      <c r="I1235" s="31">
        <v>0</v>
      </c>
      <c r="J1235" s="31"/>
      <c r="K1235" s="31"/>
      <c r="L1235" s="22" t="str">
        <f t="shared" si="485"/>
        <v>-</v>
      </c>
      <c r="M1235" s="31"/>
      <c r="N1235" s="31"/>
      <c r="O1235" s="22" t="str">
        <f t="shared" si="476"/>
        <v>-</v>
      </c>
      <c r="P1235" s="31"/>
      <c r="Q1235" s="31"/>
      <c r="R1235" s="22" t="str">
        <f t="shared" si="477"/>
        <v>-</v>
      </c>
      <c r="S1235" s="31"/>
      <c r="T1235" s="31"/>
      <c r="U1235" s="23" t="str">
        <f t="shared" si="478"/>
        <v>-</v>
      </c>
      <c r="V1235" s="30">
        <v>0</v>
      </c>
      <c r="W1235" s="24" t="s">
        <v>1226</v>
      </c>
      <c r="X1235" s="30">
        <v>0</v>
      </c>
      <c r="Y1235" s="24" t="s">
        <v>1226</v>
      </c>
      <c r="Z1235" s="30">
        <v>0</v>
      </c>
      <c r="AA1235" s="24" t="str">
        <f t="shared" si="479"/>
        <v>-</v>
      </c>
      <c r="AB1235" s="64">
        <f>Z1235*$AB$3*$AB$4</f>
        <v>0</v>
      </c>
      <c r="AC1235" s="23" t="str">
        <f t="shared" si="480"/>
        <v>-</v>
      </c>
    </row>
    <row r="1236" spans="1:29">
      <c r="A1236" s="25"/>
      <c r="B1236" s="25"/>
      <c r="C1236" s="25"/>
      <c r="D1236" s="25"/>
      <c r="E1236" s="26" t="s">
        <v>1213</v>
      </c>
      <c r="F1236" s="28"/>
      <c r="G1236" s="32" t="s">
        <v>355</v>
      </c>
      <c r="H1236" s="20">
        <f t="shared" ref="H1236:AB1236" si="502">SUM(H1237)</f>
        <v>0</v>
      </c>
      <c r="I1236" s="20">
        <f t="shared" si="502"/>
        <v>0</v>
      </c>
      <c r="J1236" s="20">
        <f t="shared" si="502"/>
        <v>0</v>
      </c>
      <c r="K1236" s="20">
        <f t="shared" si="502"/>
        <v>0</v>
      </c>
      <c r="L1236" s="22" t="str">
        <f t="shared" si="485"/>
        <v>-</v>
      </c>
      <c r="M1236" s="20">
        <f t="shared" si="502"/>
        <v>0</v>
      </c>
      <c r="N1236" s="20">
        <f t="shared" si="502"/>
        <v>929498</v>
      </c>
      <c r="O1236" s="22" t="str">
        <f t="shared" si="476"/>
        <v>-</v>
      </c>
      <c r="P1236" s="20">
        <f t="shared" si="502"/>
        <v>0</v>
      </c>
      <c r="Q1236" s="20">
        <f t="shared" si="502"/>
        <v>855377</v>
      </c>
      <c r="R1236" s="22">
        <f t="shared" si="477"/>
        <v>-7.9743044094769431</v>
      </c>
      <c r="S1236" s="20">
        <f t="shared" si="502"/>
        <v>1296000</v>
      </c>
      <c r="T1236" s="20">
        <f t="shared" si="502"/>
        <v>166156</v>
      </c>
      <c r="U1236" s="23">
        <f t="shared" si="478"/>
        <v>51.512140260960962</v>
      </c>
      <c r="V1236" s="79">
        <v>1296000</v>
      </c>
      <c r="W1236" s="80">
        <v>0</v>
      </c>
      <c r="X1236" s="79">
        <v>1422425.73312</v>
      </c>
      <c r="Y1236" s="80">
        <v>9.7550720000000126</v>
      </c>
      <c r="Z1236" s="79">
        <v>1558071.0247605031</v>
      </c>
      <c r="AA1236" s="24">
        <f t="shared" si="479"/>
        <v>9.5361950000000206</v>
      </c>
      <c r="AB1236" s="63">
        <f t="shared" si="502"/>
        <v>1703554.34862649</v>
      </c>
      <c r="AC1236" s="23">
        <f t="shared" si="480"/>
        <v>9.3373999999999882</v>
      </c>
    </row>
    <row r="1237" spans="1:29">
      <c r="A1237" s="25"/>
      <c r="B1237" s="25"/>
      <c r="C1237" s="25"/>
      <c r="D1237" s="25"/>
      <c r="E1237" s="25"/>
      <c r="F1237" s="28" t="s">
        <v>1129</v>
      </c>
      <c r="G1237" s="29">
        <v>220</v>
      </c>
      <c r="H1237" s="31"/>
      <c r="I1237" s="31"/>
      <c r="J1237" s="31"/>
      <c r="K1237" s="31"/>
      <c r="L1237" s="22" t="str">
        <f t="shared" si="485"/>
        <v>-</v>
      </c>
      <c r="M1237" s="31">
        <v>0</v>
      </c>
      <c r="N1237" s="30">
        <v>929498</v>
      </c>
      <c r="O1237" s="22" t="str">
        <f t="shared" si="476"/>
        <v>-</v>
      </c>
      <c r="P1237" s="31">
        <v>0</v>
      </c>
      <c r="Q1237" s="30">
        <v>855377</v>
      </c>
      <c r="R1237" s="22">
        <f t="shared" si="477"/>
        <v>-7.9743044094769431</v>
      </c>
      <c r="S1237" s="30">
        <v>1296000</v>
      </c>
      <c r="T1237" s="30">
        <v>166156</v>
      </c>
      <c r="U1237" s="23">
        <f t="shared" si="478"/>
        <v>51.512140260960962</v>
      </c>
      <c r="V1237" s="94">
        <v>1296000</v>
      </c>
      <c r="W1237" s="24">
        <v>0</v>
      </c>
      <c r="X1237" s="30">
        <v>1422425.73312</v>
      </c>
      <c r="Y1237" s="24">
        <v>9.7550720000000126</v>
      </c>
      <c r="Z1237" s="30">
        <v>1558071.0247605031</v>
      </c>
      <c r="AA1237" s="24">
        <f t="shared" si="479"/>
        <v>9.5361950000000206</v>
      </c>
      <c r="AB1237" s="64">
        <f>Z1237*$AB$3*$AB$4</f>
        <v>1703554.34862649</v>
      </c>
      <c r="AC1237" s="23">
        <f t="shared" si="480"/>
        <v>9.3373999999999882</v>
      </c>
    </row>
    <row r="1238" spans="1:29">
      <c r="A1238" s="25"/>
      <c r="B1238" s="25"/>
      <c r="C1238" s="25"/>
      <c r="D1238" s="25"/>
      <c r="E1238" s="26" t="s">
        <v>2</v>
      </c>
      <c r="F1238" s="28"/>
      <c r="G1238" s="32" t="s">
        <v>355</v>
      </c>
      <c r="H1238" s="20">
        <f t="shared" ref="H1238:AB1238" si="503">SUM(H1239)</f>
        <v>0</v>
      </c>
      <c r="I1238" s="20">
        <f t="shared" si="503"/>
        <v>0</v>
      </c>
      <c r="J1238" s="20">
        <f t="shared" si="503"/>
        <v>1003000</v>
      </c>
      <c r="K1238" s="20">
        <f t="shared" si="503"/>
        <v>0</v>
      </c>
      <c r="L1238" s="22" t="str">
        <f t="shared" si="485"/>
        <v>-</v>
      </c>
      <c r="M1238" s="20">
        <f t="shared" si="503"/>
        <v>0</v>
      </c>
      <c r="N1238" s="20">
        <f t="shared" si="503"/>
        <v>0</v>
      </c>
      <c r="O1238" s="22" t="str">
        <f t="shared" si="476"/>
        <v>-</v>
      </c>
      <c r="P1238" s="20">
        <f t="shared" si="503"/>
        <v>0</v>
      </c>
      <c r="Q1238" s="20">
        <f t="shared" si="503"/>
        <v>0</v>
      </c>
      <c r="R1238" s="22" t="str">
        <f t="shared" si="477"/>
        <v>-</v>
      </c>
      <c r="S1238" s="20">
        <f t="shared" si="503"/>
        <v>0</v>
      </c>
      <c r="T1238" s="20">
        <f t="shared" si="503"/>
        <v>0</v>
      </c>
      <c r="U1238" s="23" t="str">
        <f t="shared" si="478"/>
        <v>-</v>
      </c>
      <c r="V1238" s="79">
        <v>0</v>
      </c>
      <c r="W1238" s="80" t="s">
        <v>1226</v>
      </c>
      <c r="X1238" s="79">
        <v>0</v>
      </c>
      <c r="Y1238" s="80" t="s">
        <v>1226</v>
      </c>
      <c r="Z1238" s="79">
        <v>0</v>
      </c>
      <c r="AA1238" s="24" t="str">
        <f t="shared" si="479"/>
        <v>-</v>
      </c>
      <c r="AB1238" s="63">
        <f t="shared" si="503"/>
        <v>0</v>
      </c>
      <c r="AC1238" s="23" t="str">
        <f t="shared" si="480"/>
        <v>-</v>
      </c>
    </row>
    <row r="1239" spans="1:29">
      <c r="A1239" s="25"/>
      <c r="B1239" s="25"/>
      <c r="C1239" s="25"/>
      <c r="D1239" s="25"/>
      <c r="E1239" s="25"/>
      <c r="F1239" s="28" t="s">
        <v>1130</v>
      </c>
      <c r="G1239" s="29">
        <v>220</v>
      </c>
      <c r="H1239" s="31"/>
      <c r="I1239" s="31"/>
      <c r="J1239" s="30">
        <v>1003000</v>
      </c>
      <c r="K1239" s="31">
        <v>0</v>
      </c>
      <c r="L1239" s="22" t="str">
        <f t="shared" si="485"/>
        <v>-</v>
      </c>
      <c r="M1239" s="31"/>
      <c r="N1239" s="31"/>
      <c r="O1239" s="22" t="str">
        <f t="shared" si="476"/>
        <v>-</v>
      </c>
      <c r="P1239" s="31"/>
      <c r="Q1239" s="31"/>
      <c r="R1239" s="22" t="str">
        <f t="shared" si="477"/>
        <v>-</v>
      </c>
      <c r="S1239" s="31"/>
      <c r="T1239" s="31"/>
      <c r="U1239" s="23" t="str">
        <f t="shared" si="478"/>
        <v>-</v>
      </c>
      <c r="V1239" s="30">
        <v>0</v>
      </c>
      <c r="W1239" s="24" t="s">
        <v>1226</v>
      </c>
      <c r="X1239" s="30">
        <v>0</v>
      </c>
      <c r="Y1239" s="24" t="s">
        <v>1226</v>
      </c>
      <c r="Z1239" s="30">
        <v>0</v>
      </c>
      <c r="AA1239" s="24" t="str">
        <f t="shared" si="479"/>
        <v>-</v>
      </c>
      <c r="AB1239" s="64">
        <f>Z1239*$AB$3*$AB$4</f>
        <v>0</v>
      </c>
      <c r="AC1239" s="23" t="str">
        <f t="shared" si="480"/>
        <v>-</v>
      </c>
    </row>
    <row r="1240" spans="1:29">
      <c r="A1240" s="25"/>
      <c r="B1240" s="25"/>
      <c r="C1240" s="25"/>
      <c r="D1240" s="25"/>
      <c r="E1240" s="26" t="s">
        <v>456</v>
      </c>
      <c r="F1240" s="28"/>
      <c r="G1240" s="32" t="s">
        <v>355</v>
      </c>
      <c r="H1240" s="20">
        <f t="shared" ref="H1240:AB1240" si="504">SUM(H1241:H1243)</f>
        <v>0</v>
      </c>
      <c r="I1240" s="20">
        <f t="shared" si="504"/>
        <v>0</v>
      </c>
      <c r="J1240" s="20">
        <f t="shared" si="504"/>
        <v>0</v>
      </c>
      <c r="K1240" s="20">
        <f t="shared" si="504"/>
        <v>0</v>
      </c>
      <c r="L1240" s="22" t="str">
        <f t="shared" si="485"/>
        <v>-</v>
      </c>
      <c r="M1240" s="20">
        <f t="shared" si="504"/>
        <v>0</v>
      </c>
      <c r="N1240" s="20">
        <f t="shared" si="504"/>
        <v>0</v>
      </c>
      <c r="O1240" s="22" t="str">
        <f t="shared" si="476"/>
        <v>-</v>
      </c>
      <c r="P1240" s="20">
        <f t="shared" si="504"/>
        <v>0</v>
      </c>
      <c r="Q1240" s="20">
        <f t="shared" si="504"/>
        <v>0</v>
      </c>
      <c r="R1240" s="22" t="str">
        <f t="shared" si="477"/>
        <v>-</v>
      </c>
      <c r="S1240" s="20">
        <f t="shared" si="504"/>
        <v>50000</v>
      </c>
      <c r="T1240" s="20">
        <f t="shared" si="504"/>
        <v>0</v>
      </c>
      <c r="U1240" s="23" t="str">
        <f t="shared" si="478"/>
        <v>-</v>
      </c>
      <c r="V1240" s="79">
        <v>30000</v>
      </c>
      <c r="W1240" s="79">
        <v>-100</v>
      </c>
      <c r="X1240" s="79">
        <v>32926.5216</v>
      </c>
      <c r="Y1240" s="79">
        <v>9.7550720000000126</v>
      </c>
      <c r="Z1240" s="79">
        <v>36066.458906493128</v>
      </c>
      <c r="AA1240" s="24">
        <f t="shared" si="479"/>
        <v>9.5361950000000206</v>
      </c>
      <c r="AB1240" s="63">
        <f t="shared" si="504"/>
        <v>39434.128440428016</v>
      </c>
      <c r="AC1240" s="23">
        <f t="shared" si="480"/>
        <v>9.3374000000000024</v>
      </c>
    </row>
    <row r="1241" spans="1:29">
      <c r="A1241" s="25"/>
      <c r="B1241" s="25"/>
      <c r="C1241" s="25"/>
      <c r="D1241" s="25"/>
      <c r="E1241" s="25"/>
      <c r="F1241" s="28" t="s">
        <v>1131</v>
      </c>
      <c r="G1241" s="29">
        <v>220</v>
      </c>
      <c r="H1241" s="31"/>
      <c r="I1241" s="31"/>
      <c r="J1241" s="31"/>
      <c r="K1241" s="31"/>
      <c r="L1241" s="22" t="str">
        <f t="shared" si="485"/>
        <v>-</v>
      </c>
      <c r="M1241" s="31"/>
      <c r="N1241" s="31"/>
      <c r="O1241" s="22" t="str">
        <f t="shared" si="476"/>
        <v>-</v>
      </c>
      <c r="P1241" s="31"/>
      <c r="Q1241" s="31"/>
      <c r="R1241" s="22" t="str">
        <f t="shared" si="477"/>
        <v>-</v>
      </c>
      <c r="S1241" s="30">
        <v>15000</v>
      </c>
      <c r="T1241" s="31">
        <v>0</v>
      </c>
      <c r="U1241" s="23" t="str">
        <f t="shared" si="478"/>
        <v>-</v>
      </c>
      <c r="V1241" s="94">
        <v>30000</v>
      </c>
      <c r="W1241" s="80">
        <v>100</v>
      </c>
      <c r="X1241" s="30">
        <v>32926.5216</v>
      </c>
      <c r="Y1241" s="24">
        <v>9.7550720000000126</v>
      </c>
      <c r="Z1241" s="30">
        <v>36066.458906493128</v>
      </c>
      <c r="AA1241" s="24">
        <f t="shared" si="479"/>
        <v>9.5361950000000206</v>
      </c>
      <c r="AB1241" s="64">
        <f>Z1241*$AB$3*$AB$4</f>
        <v>39434.128440428016</v>
      </c>
      <c r="AC1241" s="23">
        <f t="shared" si="480"/>
        <v>9.3374000000000024</v>
      </c>
    </row>
    <row r="1242" spans="1:29">
      <c r="A1242" s="25"/>
      <c r="B1242" s="25"/>
      <c r="C1242" s="25"/>
      <c r="D1242" s="25"/>
      <c r="E1242" s="25"/>
      <c r="F1242" s="28" t="s">
        <v>1132</v>
      </c>
      <c r="G1242" s="29">
        <v>220</v>
      </c>
      <c r="H1242" s="31"/>
      <c r="I1242" s="31"/>
      <c r="J1242" s="31"/>
      <c r="K1242" s="31"/>
      <c r="L1242" s="22" t="str">
        <f t="shared" si="485"/>
        <v>-</v>
      </c>
      <c r="M1242" s="31"/>
      <c r="N1242" s="31"/>
      <c r="O1242" s="22" t="str">
        <f t="shared" si="476"/>
        <v>-</v>
      </c>
      <c r="P1242" s="31"/>
      <c r="Q1242" s="31"/>
      <c r="R1242" s="22" t="str">
        <f t="shared" si="477"/>
        <v>-</v>
      </c>
      <c r="S1242" s="30">
        <v>25000</v>
      </c>
      <c r="T1242" s="31">
        <v>0</v>
      </c>
      <c r="U1242" s="23" t="str">
        <f t="shared" si="478"/>
        <v>-</v>
      </c>
      <c r="V1242" s="94">
        <v>0</v>
      </c>
      <c r="W1242" s="24">
        <v>-100</v>
      </c>
      <c r="X1242" s="30">
        <v>0</v>
      </c>
      <c r="Y1242" s="24" t="s">
        <v>1226</v>
      </c>
      <c r="Z1242" s="30">
        <v>0</v>
      </c>
      <c r="AA1242" s="24" t="str">
        <f t="shared" si="479"/>
        <v>-</v>
      </c>
      <c r="AB1242" s="64">
        <f>Z1242*$AB$3*$AB$4</f>
        <v>0</v>
      </c>
      <c r="AC1242" s="23" t="str">
        <f t="shared" si="480"/>
        <v>-</v>
      </c>
    </row>
    <row r="1243" spans="1:29">
      <c r="A1243" s="25"/>
      <c r="B1243" s="25"/>
      <c r="C1243" s="25"/>
      <c r="D1243" s="25"/>
      <c r="E1243" s="25"/>
      <c r="F1243" s="28" t="s">
        <v>1133</v>
      </c>
      <c r="G1243" s="29">
        <v>220</v>
      </c>
      <c r="H1243" s="31"/>
      <c r="I1243" s="31"/>
      <c r="J1243" s="31"/>
      <c r="K1243" s="31"/>
      <c r="L1243" s="22" t="str">
        <f t="shared" si="485"/>
        <v>-</v>
      </c>
      <c r="M1243" s="31"/>
      <c r="N1243" s="31"/>
      <c r="O1243" s="22" t="str">
        <f t="shared" ref="O1243:O1311" si="505">IFERROR(N1243/K1243*100-100,"-")</f>
        <v>-</v>
      </c>
      <c r="P1243" s="31"/>
      <c r="Q1243" s="31"/>
      <c r="R1243" s="22" t="str">
        <f t="shared" ref="R1243:R1311" si="506">IFERROR(Q1243/N1243*100-100,"-")</f>
        <v>-</v>
      </c>
      <c r="S1243" s="30">
        <v>10000</v>
      </c>
      <c r="T1243" s="31">
        <v>0</v>
      </c>
      <c r="U1243" s="23" t="str">
        <f t="shared" ref="U1243:U1311" si="507">IFERROR(S1243/Q1243*100-100,"-")</f>
        <v>-</v>
      </c>
      <c r="V1243" s="94">
        <v>0</v>
      </c>
      <c r="W1243" s="24">
        <v>-100</v>
      </c>
      <c r="X1243" s="30">
        <v>0</v>
      </c>
      <c r="Y1243" s="24" t="s">
        <v>1226</v>
      </c>
      <c r="Z1243" s="30">
        <v>0</v>
      </c>
      <c r="AA1243" s="24" t="str">
        <f t="shared" ref="AA1243:AA1311" si="508">IFERROR(Z1243/X1243*100-100,"-")</f>
        <v>-</v>
      </c>
      <c r="AB1243" s="64">
        <f>Z1243*$AB$3*$AB$4</f>
        <v>0</v>
      </c>
      <c r="AC1243" s="23" t="str">
        <f t="shared" ref="AC1243:AC1311" si="509">IFERROR(AB1243/Z1243*100-100,"-")</f>
        <v>-</v>
      </c>
    </row>
    <row r="1244" spans="1:29">
      <c r="A1244" s="25"/>
      <c r="B1244" s="25"/>
      <c r="C1244" s="25"/>
      <c r="D1244" s="25"/>
      <c r="E1244" s="26" t="s">
        <v>197</v>
      </c>
      <c r="F1244" s="28"/>
      <c r="G1244" s="32" t="s">
        <v>355</v>
      </c>
      <c r="H1244" s="20">
        <f t="shared" ref="H1244:AB1244" si="510">SUM(H1245)</f>
        <v>0</v>
      </c>
      <c r="I1244" s="20">
        <f t="shared" si="510"/>
        <v>0</v>
      </c>
      <c r="J1244" s="20">
        <f t="shared" si="510"/>
        <v>0</v>
      </c>
      <c r="K1244" s="20">
        <f t="shared" si="510"/>
        <v>0</v>
      </c>
      <c r="L1244" s="22" t="str">
        <f t="shared" si="485"/>
        <v>-</v>
      </c>
      <c r="M1244" s="20">
        <f t="shared" si="510"/>
        <v>1743913</v>
      </c>
      <c r="N1244" s="20">
        <f t="shared" si="510"/>
        <v>0</v>
      </c>
      <c r="O1244" s="22" t="str">
        <f t="shared" si="505"/>
        <v>-</v>
      </c>
      <c r="P1244" s="20">
        <f t="shared" si="510"/>
        <v>2433382</v>
      </c>
      <c r="Q1244" s="20">
        <f t="shared" si="510"/>
        <v>0</v>
      </c>
      <c r="R1244" s="22" t="str">
        <f t="shared" si="506"/>
        <v>-</v>
      </c>
      <c r="S1244" s="20">
        <f t="shared" si="510"/>
        <v>2895840</v>
      </c>
      <c r="T1244" s="20">
        <f t="shared" si="510"/>
        <v>0</v>
      </c>
      <c r="U1244" s="23" t="str">
        <f t="shared" si="507"/>
        <v>-</v>
      </c>
      <c r="V1244" s="79">
        <v>3626070</v>
      </c>
      <c r="W1244" s="80">
        <v>25.216517487153993</v>
      </c>
      <c r="X1244" s="79">
        <v>3979795.7392703998</v>
      </c>
      <c r="Y1244" s="80">
        <v>9.7550719999999842</v>
      </c>
      <c r="Z1244" s="79">
        <v>4359316.8215689175</v>
      </c>
      <c r="AA1244" s="24">
        <f t="shared" si="508"/>
        <v>9.5361950000000206</v>
      </c>
      <c r="AB1244" s="63">
        <f t="shared" si="510"/>
        <v>4766363.6704660933</v>
      </c>
      <c r="AC1244" s="23">
        <f t="shared" si="509"/>
        <v>9.3373999999999882</v>
      </c>
    </row>
    <row r="1245" spans="1:29">
      <c r="A1245" s="25"/>
      <c r="B1245" s="25"/>
      <c r="C1245" s="25"/>
      <c r="D1245" s="25"/>
      <c r="E1245" s="25"/>
      <c r="F1245" s="28" t="s">
        <v>1134</v>
      </c>
      <c r="G1245" s="29">
        <v>120</v>
      </c>
      <c r="H1245" s="31"/>
      <c r="I1245" s="31"/>
      <c r="J1245" s="31"/>
      <c r="K1245" s="31"/>
      <c r="L1245" s="22" t="str">
        <f t="shared" si="485"/>
        <v>-</v>
      </c>
      <c r="M1245" s="30">
        <v>1743913</v>
      </c>
      <c r="N1245" s="31">
        <v>0</v>
      </c>
      <c r="O1245" s="22" t="str">
        <f t="shared" si="505"/>
        <v>-</v>
      </c>
      <c r="P1245" s="30">
        <v>2433382</v>
      </c>
      <c r="Q1245" s="31">
        <v>0</v>
      </c>
      <c r="R1245" s="22" t="str">
        <f t="shared" si="506"/>
        <v>-</v>
      </c>
      <c r="S1245" s="30">
        <v>2895840</v>
      </c>
      <c r="T1245" s="31">
        <v>0</v>
      </c>
      <c r="U1245" s="23" t="str">
        <f t="shared" si="507"/>
        <v>-</v>
      </c>
      <c r="V1245" s="94">
        <v>3626070</v>
      </c>
      <c r="W1245" s="24">
        <v>25.216517487153993</v>
      </c>
      <c r="X1245" s="30">
        <v>3979795.7392703998</v>
      </c>
      <c r="Y1245" s="24">
        <v>9.7550719999999842</v>
      </c>
      <c r="Z1245" s="30">
        <v>4359316.8215689175</v>
      </c>
      <c r="AA1245" s="24">
        <f t="shared" si="508"/>
        <v>9.5361950000000206</v>
      </c>
      <c r="AB1245" s="64">
        <f>Z1245*$AB$3*$AB$4</f>
        <v>4766363.6704660933</v>
      </c>
      <c r="AC1245" s="23">
        <f t="shared" si="509"/>
        <v>9.3373999999999882</v>
      </c>
    </row>
    <row r="1246" spans="1:29">
      <c r="A1246" s="25"/>
      <c r="B1246" s="25"/>
      <c r="C1246" s="25"/>
      <c r="D1246" s="25"/>
      <c r="E1246" s="26" t="s">
        <v>198</v>
      </c>
      <c r="F1246" s="28"/>
      <c r="G1246" s="32" t="s">
        <v>355</v>
      </c>
      <c r="H1246" s="20">
        <f t="shared" ref="H1246:AB1246" si="511">SUM(H1247)</f>
        <v>5267886</v>
      </c>
      <c r="I1246" s="20">
        <f t="shared" si="511"/>
        <v>5082749</v>
      </c>
      <c r="J1246" s="20">
        <f t="shared" si="511"/>
        <v>18118754</v>
      </c>
      <c r="K1246" s="20">
        <f t="shared" si="511"/>
        <v>6644645</v>
      </c>
      <c r="L1246" s="22">
        <f t="shared" si="485"/>
        <v>30.729355315401165</v>
      </c>
      <c r="M1246" s="20">
        <f t="shared" si="511"/>
        <v>9794932</v>
      </c>
      <c r="N1246" s="20">
        <f t="shared" si="511"/>
        <v>5756511</v>
      </c>
      <c r="O1246" s="22">
        <f t="shared" si="505"/>
        <v>-13.366161773879568</v>
      </c>
      <c r="P1246" s="20">
        <f t="shared" si="511"/>
        <v>9150872</v>
      </c>
      <c r="Q1246" s="20">
        <f t="shared" si="511"/>
        <v>6177090</v>
      </c>
      <c r="R1246" s="22">
        <f t="shared" si="506"/>
        <v>7.3061442946951871</v>
      </c>
      <c r="S1246" s="20">
        <f t="shared" si="511"/>
        <v>12627795</v>
      </c>
      <c r="T1246" s="20">
        <f t="shared" si="511"/>
        <v>1143642</v>
      </c>
      <c r="U1246" s="23">
        <f t="shared" si="507"/>
        <v>104.42951292598943</v>
      </c>
      <c r="V1246" s="79">
        <v>9415054</v>
      </c>
      <c r="W1246" s="79">
        <v>-25.441820998836292</v>
      </c>
      <c r="X1246" s="79">
        <v>10333499.29653888</v>
      </c>
      <c r="Y1246" s="79">
        <v>9.7550720000000126</v>
      </c>
      <c r="Z1246" s="79">
        <v>11318921.939780459</v>
      </c>
      <c r="AA1246" s="24">
        <f t="shared" si="508"/>
        <v>9.5361950000000206</v>
      </c>
      <c r="AB1246" s="63">
        <f t="shared" si="511"/>
        <v>12375814.95698552</v>
      </c>
      <c r="AC1246" s="23">
        <f t="shared" si="509"/>
        <v>9.3374000000000024</v>
      </c>
    </row>
    <row r="1247" spans="1:29">
      <c r="A1247" s="25"/>
      <c r="B1247" s="25"/>
      <c r="C1247" s="25"/>
      <c r="D1247" s="25"/>
      <c r="E1247" s="25"/>
      <c r="F1247" s="28" t="s">
        <v>1135</v>
      </c>
      <c r="G1247" s="29">
        <v>220</v>
      </c>
      <c r="H1247" s="30">
        <v>5267886</v>
      </c>
      <c r="I1247" s="30">
        <v>5082749</v>
      </c>
      <c r="J1247" s="30">
        <v>18118754</v>
      </c>
      <c r="K1247" s="30">
        <v>6644645</v>
      </c>
      <c r="L1247" s="22">
        <f t="shared" si="485"/>
        <v>30.729355315401165</v>
      </c>
      <c r="M1247" s="30">
        <v>9794932</v>
      </c>
      <c r="N1247" s="30">
        <v>5756511</v>
      </c>
      <c r="O1247" s="22">
        <f t="shared" si="505"/>
        <v>-13.366161773879568</v>
      </c>
      <c r="P1247" s="30">
        <v>9150872</v>
      </c>
      <c r="Q1247" s="30">
        <v>6177090</v>
      </c>
      <c r="R1247" s="22">
        <f t="shared" si="506"/>
        <v>7.3061442946951871</v>
      </c>
      <c r="S1247" s="30">
        <v>12627795</v>
      </c>
      <c r="T1247" s="30">
        <v>1143642</v>
      </c>
      <c r="U1247" s="23">
        <f t="shared" si="507"/>
        <v>104.42951292598943</v>
      </c>
      <c r="V1247" s="94">
        <v>9415054</v>
      </c>
      <c r="W1247" s="24">
        <v>-25.441820998836292</v>
      </c>
      <c r="X1247" s="30">
        <v>10333499.29653888</v>
      </c>
      <c r="Y1247" s="24">
        <v>9.7550720000000126</v>
      </c>
      <c r="Z1247" s="30">
        <v>11318921.939780459</v>
      </c>
      <c r="AA1247" s="24">
        <f t="shared" si="508"/>
        <v>9.5361950000000206</v>
      </c>
      <c r="AB1247" s="64">
        <f>Z1247*$AB$3*$AB$4</f>
        <v>12375814.95698552</v>
      </c>
      <c r="AC1247" s="23">
        <f t="shared" si="509"/>
        <v>9.3374000000000024</v>
      </c>
    </row>
    <row r="1248" spans="1:29" ht="20.100000000000001" customHeight="1">
      <c r="A1248" s="25"/>
      <c r="B1248" s="26" t="s">
        <v>199</v>
      </c>
      <c r="C1248" s="26"/>
      <c r="D1248" s="26"/>
      <c r="E1248" s="26"/>
      <c r="F1248" s="28"/>
      <c r="G1248" s="32" t="s">
        <v>355</v>
      </c>
      <c r="H1248" s="20">
        <f t="shared" ref="H1248:AB1249" si="512">H1249</f>
        <v>1950000</v>
      </c>
      <c r="I1248" s="20">
        <f t="shared" si="512"/>
        <v>0</v>
      </c>
      <c r="J1248" s="20">
        <f t="shared" si="512"/>
        <v>2593090</v>
      </c>
      <c r="K1248" s="20">
        <f t="shared" si="512"/>
        <v>0</v>
      </c>
      <c r="L1248" s="22" t="str">
        <f t="shared" si="485"/>
        <v>-</v>
      </c>
      <c r="M1248" s="20">
        <f t="shared" si="512"/>
        <v>1988100</v>
      </c>
      <c r="N1248" s="20">
        <f t="shared" si="512"/>
        <v>0</v>
      </c>
      <c r="O1248" s="22" t="str">
        <f t="shared" si="505"/>
        <v>-</v>
      </c>
      <c r="P1248" s="20">
        <f t="shared" si="512"/>
        <v>6465000</v>
      </c>
      <c r="Q1248" s="20">
        <f t="shared" si="512"/>
        <v>0</v>
      </c>
      <c r="R1248" s="22" t="str">
        <f t="shared" si="506"/>
        <v>-</v>
      </c>
      <c r="S1248" s="20">
        <f t="shared" si="512"/>
        <v>1218252</v>
      </c>
      <c r="T1248" s="20">
        <f t="shared" si="512"/>
        <v>0</v>
      </c>
      <c r="U1248" s="23" t="str">
        <f t="shared" si="507"/>
        <v>-</v>
      </c>
      <c r="V1248" s="79">
        <v>2565067</v>
      </c>
      <c r="W1248" s="79">
        <v>-100</v>
      </c>
      <c r="X1248" s="79">
        <v>2815291.1326982398</v>
      </c>
      <c r="Y1248" s="79">
        <v>19.510143999999997</v>
      </c>
      <c r="Z1248" s="79">
        <v>3083762.7849300532</v>
      </c>
      <c r="AA1248" s="24">
        <f t="shared" si="508"/>
        <v>9.5361950000000206</v>
      </c>
      <c r="AB1248" s="63">
        <f t="shared" si="512"/>
        <v>0</v>
      </c>
      <c r="AC1248" s="23">
        <f t="shared" si="509"/>
        <v>-100</v>
      </c>
    </row>
    <row r="1249" spans="1:29">
      <c r="A1249" s="25"/>
      <c r="B1249" s="25"/>
      <c r="C1249" s="26" t="s">
        <v>1136</v>
      </c>
      <c r="D1249" s="26"/>
      <c r="E1249" s="26"/>
      <c r="F1249" s="28"/>
      <c r="G1249" s="32" t="s">
        <v>355</v>
      </c>
      <c r="H1249" s="20">
        <f t="shared" si="512"/>
        <v>1950000</v>
      </c>
      <c r="I1249" s="20">
        <f t="shared" si="512"/>
        <v>0</v>
      </c>
      <c r="J1249" s="20">
        <f t="shared" si="512"/>
        <v>2593090</v>
      </c>
      <c r="K1249" s="20">
        <f t="shared" si="512"/>
        <v>0</v>
      </c>
      <c r="L1249" s="22" t="str">
        <f t="shared" si="485"/>
        <v>-</v>
      </c>
      <c r="M1249" s="20">
        <f t="shared" si="512"/>
        <v>1988100</v>
      </c>
      <c r="N1249" s="20">
        <f t="shared" si="512"/>
        <v>0</v>
      </c>
      <c r="O1249" s="22" t="str">
        <f t="shared" si="505"/>
        <v>-</v>
      </c>
      <c r="P1249" s="20">
        <f t="shared" si="512"/>
        <v>6465000</v>
      </c>
      <c r="Q1249" s="20">
        <f t="shared" si="512"/>
        <v>0</v>
      </c>
      <c r="R1249" s="22" t="str">
        <f t="shared" si="506"/>
        <v>-</v>
      </c>
      <c r="S1249" s="20">
        <f t="shared" si="512"/>
        <v>1218252</v>
      </c>
      <c r="T1249" s="20">
        <f t="shared" si="512"/>
        <v>0</v>
      </c>
      <c r="U1249" s="23" t="str">
        <f t="shared" si="507"/>
        <v>-</v>
      </c>
      <c r="V1249" s="79">
        <v>2565067</v>
      </c>
      <c r="W1249" s="79">
        <v>-100</v>
      </c>
      <c r="X1249" s="79">
        <v>2815291.1326982398</v>
      </c>
      <c r="Y1249" s="79">
        <v>19.510143999999997</v>
      </c>
      <c r="Z1249" s="79">
        <v>3083762.7849300532</v>
      </c>
      <c r="AA1249" s="24">
        <f t="shared" si="508"/>
        <v>9.5361950000000206</v>
      </c>
      <c r="AB1249" s="63">
        <f t="shared" si="512"/>
        <v>0</v>
      </c>
      <c r="AC1249" s="23">
        <f t="shared" si="509"/>
        <v>-100</v>
      </c>
    </row>
    <row r="1250" spans="1:29">
      <c r="A1250" s="25"/>
      <c r="B1250" s="25"/>
      <c r="C1250" s="25"/>
      <c r="D1250" s="26" t="s">
        <v>422</v>
      </c>
      <c r="E1250" s="26"/>
      <c r="F1250" s="28"/>
      <c r="G1250" s="32" t="s">
        <v>355</v>
      </c>
      <c r="H1250" s="20">
        <f t="shared" ref="H1250:AB1250" si="513">H1251+H1256</f>
        <v>1950000</v>
      </c>
      <c r="I1250" s="20">
        <f t="shared" si="513"/>
        <v>0</v>
      </c>
      <c r="J1250" s="20">
        <f t="shared" si="513"/>
        <v>2593090</v>
      </c>
      <c r="K1250" s="20">
        <f t="shared" si="513"/>
        <v>0</v>
      </c>
      <c r="L1250" s="22" t="str">
        <f t="shared" si="485"/>
        <v>-</v>
      </c>
      <c r="M1250" s="20">
        <f t="shared" si="513"/>
        <v>1988100</v>
      </c>
      <c r="N1250" s="20">
        <f t="shared" si="513"/>
        <v>0</v>
      </c>
      <c r="O1250" s="22" t="str">
        <f t="shared" si="505"/>
        <v>-</v>
      </c>
      <c r="P1250" s="20">
        <f t="shared" si="513"/>
        <v>6465000</v>
      </c>
      <c r="Q1250" s="20">
        <f t="shared" si="513"/>
        <v>0</v>
      </c>
      <c r="R1250" s="22" t="str">
        <f t="shared" si="506"/>
        <v>-</v>
      </c>
      <c r="S1250" s="20">
        <f t="shared" si="513"/>
        <v>1218252</v>
      </c>
      <c r="T1250" s="20">
        <f t="shared" si="513"/>
        <v>0</v>
      </c>
      <c r="U1250" s="23" t="str">
        <f t="shared" si="507"/>
        <v>-</v>
      </c>
      <c r="V1250" s="79">
        <v>2565067</v>
      </c>
      <c r="W1250" s="79">
        <v>-100</v>
      </c>
      <c r="X1250" s="79">
        <v>2815291.1326982398</v>
      </c>
      <c r="Y1250" s="79">
        <v>19.510143999999997</v>
      </c>
      <c r="Z1250" s="79">
        <v>3083762.7849300532</v>
      </c>
      <c r="AA1250" s="24">
        <f t="shared" si="508"/>
        <v>9.5361950000000206</v>
      </c>
      <c r="AB1250" s="63">
        <f t="shared" si="513"/>
        <v>0</v>
      </c>
      <c r="AC1250" s="23">
        <f t="shared" si="509"/>
        <v>-100</v>
      </c>
    </row>
    <row r="1251" spans="1:29">
      <c r="A1251" s="25"/>
      <c r="B1251" s="25"/>
      <c r="C1251" s="25"/>
      <c r="D1251" s="25"/>
      <c r="E1251" s="26" t="s">
        <v>3</v>
      </c>
      <c r="F1251" s="28"/>
      <c r="G1251" s="32" t="s">
        <v>355</v>
      </c>
      <c r="H1251" s="20">
        <f t="shared" ref="H1251:AB1251" si="514">SUM(H1252:H1253)</f>
        <v>0</v>
      </c>
      <c r="I1251" s="20">
        <f t="shared" si="514"/>
        <v>0</v>
      </c>
      <c r="J1251" s="20">
        <f t="shared" si="514"/>
        <v>0</v>
      </c>
      <c r="K1251" s="20">
        <f t="shared" si="514"/>
        <v>0</v>
      </c>
      <c r="L1251" s="22" t="str">
        <f t="shared" si="485"/>
        <v>-</v>
      </c>
      <c r="M1251" s="20">
        <f t="shared" si="514"/>
        <v>1988100</v>
      </c>
      <c r="N1251" s="20">
        <f t="shared" si="514"/>
        <v>0</v>
      </c>
      <c r="O1251" s="22" t="str">
        <f t="shared" si="505"/>
        <v>-</v>
      </c>
      <c r="P1251" s="20">
        <f t="shared" si="514"/>
        <v>1488000</v>
      </c>
      <c r="Q1251" s="20">
        <f t="shared" si="514"/>
        <v>0</v>
      </c>
      <c r="R1251" s="22" t="str">
        <f t="shared" si="506"/>
        <v>-</v>
      </c>
      <c r="S1251" s="20">
        <f t="shared" si="514"/>
        <v>1218252</v>
      </c>
      <c r="T1251" s="20">
        <f t="shared" si="514"/>
        <v>0</v>
      </c>
      <c r="U1251" s="23" t="str">
        <f t="shared" si="507"/>
        <v>-</v>
      </c>
      <c r="V1251" s="79">
        <v>0</v>
      </c>
      <c r="W1251" s="79">
        <v>-100</v>
      </c>
      <c r="X1251" s="79">
        <v>0</v>
      </c>
      <c r="Y1251" s="79">
        <v>0</v>
      </c>
      <c r="Z1251" s="79">
        <v>0</v>
      </c>
      <c r="AA1251" s="24" t="str">
        <f t="shared" si="508"/>
        <v>-</v>
      </c>
      <c r="AB1251" s="63">
        <f t="shared" si="514"/>
        <v>0</v>
      </c>
      <c r="AC1251" s="23" t="str">
        <f t="shared" si="509"/>
        <v>-</v>
      </c>
    </row>
    <row r="1252" spans="1:29">
      <c r="A1252" s="25"/>
      <c r="B1252" s="25"/>
      <c r="C1252" s="25"/>
      <c r="D1252" s="25"/>
      <c r="E1252" s="25"/>
      <c r="F1252" s="28" t="s">
        <v>1137</v>
      </c>
      <c r="G1252" s="29">
        <v>131</v>
      </c>
      <c r="H1252" s="31"/>
      <c r="I1252" s="31"/>
      <c r="J1252" s="31"/>
      <c r="K1252" s="31"/>
      <c r="L1252" s="22" t="str">
        <f t="shared" ref="L1252:L1320" si="515">IFERROR(K1252/I1252*100-100,"-")</f>
        <v>-</v>
      </c>
      <c r="M1252" s="30">
        <v>1988100</v>
      </c>
      <c r="N1252" s="31">
        <v>0</v>
      </c>
      <c r="O1252" s="22" t="str">
        <f t="shared" si="505"/>
        <v>-</v>
      </c>
      <c r="P1252" s="31"/>
      <c r="Q1252" s="31"/>
      <c r="R1252" s="22" t="str">
        <f t="shared" si="506"/>
        <v>-</v>
      </c>
      <c r="S1252" s="31"/>
      <c r="T1252" s="31"/>
      <c r="U1252" s="23" t="str">
        <f t="shared" si="507"/>
        <v>-</v>
      </c>
      <c r="V1252" s="30">
        <v>0</v>
      </c>
      <c r="W1252" s="24" t="s">
        <v>1226</v>
      </c>
      <c r="X1252" s="30">
        <v>0</v>
      </c>
      <c r="Y1252" s="24" t="s">
        <v>1226</v>
      </c>
      <c r="Z1252" s="30">
        <v>0</v>
      </c>
      <c r="AA1252" s="24" t="str">
        <f t="shared" si="508"/>
        <v>-</v>
      </c>
      <c r="AB1252" s="67">
        <f>Z1252*$AB$3*$AB$4</f>
        <v>0</v>
      </c>
      <c r="AC1252" s="23" t="str">
        <f t="shared" si="509"/>
        <v>-</v>
      </c>
    </row>
    <row r="1253" spans="1:29">
      <c r="A1253" s="25"/>
      <c r="B1253" s="25"/>
      <c r="C1253" s="25"/>
      <c r="D1253" s="25"/>
      <c r="E1253" s="25"/>
      <c r="F1253" s="28" t="s">
        <v>1138</v>
      </c>
      <c r="G1253" s="29">
        <v>131</v>
      </c>
      <c r="H1253" s="31"/>
      <c r="I1253" s="31"/>
      <c r="J1253" s="31"/>
      <c r="K1253" s="31"/>
      <c r="L1253" s="22" t="str">
        <f t="shared" si="515"/>
        <v>-</v>
      </c>
      <c r="M1253" s="31"/>
      <c r="N1253" s="31"/>
      <c r="O1253" s="22" t="str">
        <f t="shared" si="505"/>
        <v>-</v>
      </c>
      <c r="P1253" s="30">
        <v>1488000</v>
      </c>
      <c r="Q1253" s="31">
        <v>0</v>
      </c>
      <c r="R1253" s="22" t="str">
        <f t="shared" si="506"/>
        <v>-</v>
      </c>
      <c r="S1253" s="30">
        <v>1218252</v>
      </c>
      <c r="T1253" s="31">
        <v>0</v>
      </c>
      <c r="U1253" s="23" t="str">
        <f t="shared" si="507"/>
        <v>-</v>
      </c>
      <c r="V1253" s="94">
        <v>0</v>
      </c>
      <c r="W1253" s="24">
        <v>-100</v>
      </c>
      <c r="X1253" s="30">
        <v>0</v>
      </c>
      <c r="Y1253" s="24" t="s">
        <v>1226</v>
      </c>
      <c r="Z1253" s="30">
        <v>0</v>
      </c>
      <c r="AA1253" s="24" t="str">
        <f t="shared" si="508"/>
        <v>-</v>
      </c>
      <c r="AB1253" s="64">
        <f>Z1253*$AB$3*$AB$4</f>
        <v>0</v>
      </c>
      <c r="AC1253" s="23" t="str">
        <f t="shared" si="509"/>
        <v>-</v>
      </c>
    </row>
    <row r="1254" spans="1:29">
      <c r="A1254" s="25"/>
      <c r="B1254" s="25"/>
      <c r="C1254" s="25"/>
      <c r="D1254" s="25"/>
      <c r="E1254" s="26" t="s">
        <v>1216</v>
      </c>
      <c r="F1254" s="28"/>
      <c r="G1254" s="32" t="s">
        <v>355</v>
      </c>
      <c r="H1254" s="20">
        <f t="shared" ref="H1254:K1254" si="516">SUM(H1255:H1256)</f>
        <v>1950000</v>
      </c>
      <c r="I1254" s="20">
        <f t="shared" si="516"/>
        <v>0</v>
      </c>
      <c r="J1254" s="20">
        <f t="shared" si="516"/>
        <v>2593090</v>
      </c>
      <c r="K1254" s="20">
        <f t="shared" si="516"/>
        <v>0</v>
      </c>
      <c r="L1254" s="22" t="str">
        <f t="shared" si="515"/>
        <v>-</v>
      </c>
      <c r="M1254" s="20">
        <f t="shared" ref="M1254:N1254" si="517">SUM(M1255:M1256)</f>
        <v>1988100</v>
      </c>
      <c r="N1254" s="20">
        <f t="shared" si="517"/>
        <v>0</v>
      </c>
      <c r="O1254" s="22" t="str">
        <f t="shared" ref="O1254:O1255" si="518">IFERROR(N1254/K1254*100-100,"-")</f>
        <v>-</v>
      </c>
      <c r="P1254" s="20">
        <f t="shared" ref="P1254:Q1254" si="519">SUM(P1255:P1256)</f>
        <v>4977000</v>
      </c>
      <c r="Q1254" s="20">
        <f t="shared" si="519"/>
        <v>0</v>
      </c>
      <c r="R1254" s="22" t="str">
        <f t="shared" ref="R1254:R1255" si="520">IFERROR(Q1254/N1254*100-100,"-")</f>
        <v>-</v>
      </c>
      <c r="S1254" s="20">
        <f t="shared" ref="S1254:T1254" si="521">SUM(S1255:S1256)</f>
        <v>0</v>
      </c>
      <c r="T1254" s="20">
        <f t="shared" si="521"/>
        <v>0</v>
      </c>
      <c r="U1254" s="23" t="str">
        <f t="shared" ref="U1254:U1255" si="522">IFERROR(S1254/Q1254*100-100,"-")</f>
        <v>-</v>
      </c>
      <c r="V1254" s="79">
        <v>660000</v>
      </c>
      <c r="W1254" s="79">
        <v>0</v>
      </c>
      <c r="X1254" s="79">
        <v>724383.47519999987</v>
      </c>
      <c r="Y1254" s="79">
        <v>9.7550719999999842</v>
      </c>
      <c r="Z1254" s="79">
        <v>793462.09594284859</v>
      </c>
      <c r="AA1254" s="24">
        <f t="shared" ref="AA1254:AA1255" si="523">IFERROR(Z1254/X1254*100-100,"-")</f>
        <v>9.5361950000000064</v>
      </c>
      <c r="AB1254" s="63">
        <f t="shared" ref="AB1254" si="524">SUM(AB1255:AB1256)</f>
        <v>867550.82568941615</v>
      </c>
      <c r="AC1254" s="23">
        <f t="shared" ref="AC1254:AC1255" si="525">IFERROR(AB1254/Z1254*100-100,"-")</f>
        <v>9.3374000000000024</v>
      </c>
    </row>
    <row r="1255" spans="1:29">
      <c r="A1255" s="25"/>
      <c r="B1255" s="25"/>
      <c r="C1255" s="25"/>
      <c r="D1255" s="25"/>
      <c r="E1255" s="25"/>
      <c r="F1255" s="28" t="s">
        <v>1217</v>
      </c>
      <c r="G1255" s="29">
        <v>131</v>
      </c>
      <c r="H1255" s="31"/>
      <c r="I1255" s="31"/>
      <c r="J1255" s="31"/>
      <c r="K1255" s="31"/>
      <c r="L1255" s="22" t="str">
        <f t="shared" ref="L1255" si="526">IFERROR(K1255/I1255*100-100,"-")</f>
        <v>-</v>
      </c>
      <c r="M1255" s="30">
        <v>1988100</v>
      </c>
      <c r="N1255" s="31">
        <v>0</v>
      </c>
      <c r="O1255" s="22" t="str">
        <f t="shared" si="518"/>
        <v>-</v>
      </c>
      <c r="P1255" s="31"/>
      <c r="Q1255" s="31"/>
      <c r="R1255" s="22" t="str">
        <f t="shared" si="520"/>
        <v>-</v>
      </c>
      <c r="S1255" s="31"/>
      <c r="T1255" s="31"/>
      <c r="U1255" s="23" t="str">
        <f t="shared" si="522"/>
        <v>-</v>
      </c>
      <c r="V1255" s="30">
        <v>660000</v>
      </c>
      <c r="W1255" s="24" t="s">
        <v>1226</v>
      </c>
      <c r="X1255" s="30">
        <v>724383.47519999987</v>
      </c>
      <c r="Y1255" s="24">
        <v>9.7550719999999842</v>
      </c>
      <c r="Z1255" s="30">
        <v>793462.09594284859</v>
      </c>
      <c r="AA1255" s="24">
        <f t="shared" si="523"/>
        <v>9.5361950000000064</v>
      </c>
      <c r="AB1255" s="67">
        <f>Z1255*$AB$3*$AB$4</f>
        <v>867550.82568941615</v>
      </c>
      <c r="AC1255" s="23">
        <f t="shared" si="525"/>
        <v>9.3374000000000024</v>
      </c>
    </row>
    <row r="1256" spans="1:29">
      <c r="A1256" s="25"/>
      <c r="B1256" s="25"/>
      <c r="C1256" s="25"/>
      <c r="D1256" s="25"/>
      <c r="E1256" s="26" t="s">
        <v>200</v>
      </c>
      <c r="F1256" s="28"/>
      <c r="G1256" s="32" t="s">
        <v>355</v>
      </c>
      <c r="H1256" s="20">
        <f t="shared" ref="H1256:AB1256" si="527">SUM(H1258)</f>
        <v>1950000</v>
      </c>
      <c r="I1256" s="20">
        <f t="shared" si="527"/>
        <v>0</v>
      </c>
      <c r="J1256" s="20">
        <f t="shared" si="527"/>
        <v>2593090</v>
      </c>
      <c r="K1256" s="20">
        <f t="shared" si="527"/>
        <v>0</v>
      </c>
      <c r="L1256" s="22" t="str">
        <f t="shared" si="515"/>
        <v>-</v>
      </c>
      <c r="M1256" s="20">
        <f t="shared" si="527"/>
        <v>0</v>
      </c>
      <c r="N1256" s="20">
        <f t="shared" si="527"/>
        <v>0</v>
      </c>
      <c r="O1256" s="22" t="str">
        <f t="shared" si="505"/>
        <v>-</v>
      </c>
      <c r="P1256" s="20">
        <f t="shared" si="527"/>
        <v>4977000</v>
      </c>
      <c r="Q1256" s="20">
        <f t="shared" si="527"/>
        <v>0</v>
      </c>
      <c r="R1256" s="22" t="str">
        <f t="shared" si="506"/>
        <v>-</v>
      </c>
      <c r="S1256" s="20">
        <f t="shared" si="527"/>
        <v>0</v>
      </c>
      <c r="T1256" s="20">
        <f t="shared" si="527"/>
        <v>0</v>
      </c>
      <c r="U1256" s="23" t="str">
        <f t="shared" si="507"/>
        <v>-</v>
      </c>
      <c r="V1256" s="79">
        <v>1905067</v>
      </c>
      <c r="W1256" s="79">
        <v>0</v>
      </c>
      <c r="X1256" s="79">
        <v>2090907.65749824</v>
      </c>
      <c r="Y1256" s="79">
        <v>9.7550720000000126</v>
      </c>
      <c r="Z1256" s="79">
        <v>2290300.6889872048</v>
      </c>
      <c r="AA1256" s="24">
        <f t="shared" si="508"/>
        <v>9.5361950000000206</v>
      </c>
      <c r="AB1256" s="63">
        <f t="shared" si="527"/>
        <v>0</v>
      </c>
      <c r="AC1256" s="23">
        <f t="shared" si="509"/>
        <v>-100</v>
      </c>
    </row>
    <row r="1257" spans="1:29">
      <c r="A1257" s="25"/>
      <c r="B1257" s="25"/>
      <c r="C1257" s="25"/>
      <c r="D1257" s="25"/>
      <c r="E1257" s="25"/>
      <c r="F1257" s="28" t="s">
        <v>1139</v>
      </c>
      <c r="G1257" s="29">
        <v>131</v>
      </c>
      <c r="H1257" s="30">
        <v>1950000</v>
      </c>
      <c r="I1257" s="31">
        <v>0</v>
      </c>
      <c r="J1257" s="30">
        <v>2593090</v>
      </c>
      <c r="K1257" s="31">
        <v>0</v>
      </c>
      <c r="L1257" s="22" t="str">
        <f t="shared" ref="L1257" si="528">IFERROR(K1257/I1257*100-100,"-")</f>
        <v>-</v>
      </c>
      <c r="M1257" s="31">
        <v>0</v>
      </c>
      <c r="N1257" s="31"/>
      <c r="O1257" s="22" t="str">
        <f t="shared" ref="O1257" si="529">IFERROR(N1257/K1257*100-100,"-")</f>
        <v>-</v>
      </c>
      <c r="P1257" s="30">
        <v>4977000</v>
      </c>
      <c r="Q1257" s="31">
        <v>0</v>
      </c>
      <c r="R1257" s="22" t="str">
        <f t="shared" ref="R1257" si="530">IFERROR(Q1257/N1257*100-100,"-")</f>
        <v>-</v>
      </c>
      <c r="S1257" s="31"/>
      <c r="T1257" s="31"/>
      <c r="U1257" s="23" t="str">
        <f t="shared" ref="U1257" si="531">IFERROR(S1257/Q1257*100-100,"-")</f>
        <v>-</v>
      </c>
      <c r="V1257" s="94">
        <v>1905067</v>
      </c>
      <c r="W1257" s="24" t="s">
        <v>1226</v>
      </c>
      <c r="X1257" s="30">
        <v>2090907.65749824</v>
      </c>
      <c r="Y1257" s="24">
        <v>9.7550720000000126</v>
      </c>
      <c r="Z1257" s="30">
        <v>2290300.6889872048</v>
      </c>
      <c r="AA1257" s="24">
        <f t="shared" ref="AA1257" si="532">IFERROR(Z1257/X1257*100-100,"-")</f>
        <v>9.5361950000000206</v>
      </c>
      <c r="AB1257" s="64">
        <f>Z1257*$AB$3*$AB$4</f>
        <v>2504155.225520696</v>
      </c>
      <c r="AC1257" s="23">
        <f t="shared" ref="AC1257" si="533">IFERROR(AB1257/Z1257*100-100,"-")</f>
        <v>9.3374000000000024</v>
      </c>
    </row>
    <row r="1258" spans="1:29">
      <c r="A1258" s="25"/>
      <c r="B1258" s="25"/>
      <c r="C1258" s="25"/>
      <c r="D1258" s="25"/>
      <c r="E1258" s="25"/>
      <c r="F1258" s="28" t="s">
        <v>1139</v>
      </c>
      <c r="G1258" s="29">
        <v>231</v>
      </c>
      <c r="H1258" s="30">
        <v>1950000</v>
      </c>
      <c r="I1258" s="31">
        <v>0</v>
      </c>
      <c r="J1258" s="30">
        <v>2593090</v>
      </c>
      <c r="K1258" s="31">
        <v>0</v>
      </c>
      <c r="L1258" s="22" t="str">
        <f t="shared" si="515"/>
        <v>-</v>
      </c>
      <c r="M1258" s="31">
        <v>0</v>
      </c>
      <c r="N1258" s="31"/>
      <c r="O1258" s="22" t="str">
        <f t="shared" si="505"/>
        <v>-</v>
      </c>
      <c r="P1258" s="30">
        <v>4977000</v>
      </c>
      <c r="Q1258" s="31">
        <v>0</v>
      </c>
      <c r="R1258" s="22" t="str">
        <f t="shared" si="506"/>
        <v>-</v>
      </c>
      <c r="S1258" s="31"/>
      <c r="T1258" s="31"/>
      <c r="U1258" s="23" t="str">
        <f t="shared" si="507"/>
        <v>-</v>
      </c>
      <c r="V1258" s="94">
        <v>0</v>
      </c>
      <c r="W1258" s="24" t="s">
        <v>1226</v>
      </c>
      <c r="X1258" s="30">
        <v>0</v>
      </c>
      <c r="Y1258" s="24" t="s">
        <v>1226</v>
      </c>
      <c r="Z1258" s="30">
        <v>0</v>
      </c>
      <c r="AA1258" s="24" t="str">
        <f t="shared" si="508"/>
        <v>-</v>
      </c>
      <c r="AB1258" s="64">
        <f>Z1258*$AB$3*$AB$4</f>
        <v>0</v>
      </c>
      <c r="AC1258" s="23" t="str">
        <f t="shared" si="509"/>
        <v>-</v>
      </c>
    </row>
    <row r="1259" spans="1:29" ht="20.100000000000001" customHeight="1">
      <c r="A1259" s="25"/>
      <c r="B1259" s="26" t="s">
        <v>423</v>
      </c>
      <c r="C1259" s="26"/>
      <c r="D1259" s="26"/>
      <c r="E1259" s="26"/>
      <c r="F1259" s="28"/>
      <c r="G1259" s="32" t="s">
        <v>355</v>
      </c>
      <c r="H1259" s="20">
        <f t="shared" ref="H1259:AB1261" si="534">H1260</f>
        <v>0</v>
      </c>
      <c r="I1259" s="20">
        <f t="shared" si="534"/>
        <v>0</v>
      </c>
      <c r="J1259" s="20">
        <f t="shared" si="534"/>
        <v>0</v>
      </c>
      <c r="K1259" s="20">
        <f t="shared" si="534"/>
        <v>0</v>
      </c>
      <c r="L1259" s="22" t="str">
        <f t="shared" si="515"/>
        <v>-</v>
      </c>
      <c r="M1259" s="20">
        <f t="shared" si="534"/>
        <v>0</v>
      </c>
      <c r="N1259" s="20">
        <f t="shared" si="534"/>
        <v>38713</v>
      </c>
      <c r="O1259" s="22" t="str">
        <f t="shared" si="505"/>
        <v>-</v>
      </c>
      <c r="P1259" s="20">
        <f t="shared" si="534"/>
        <v>0</v>
      </c>
      <c r="Q1259" s="20">
        <f t="shared" si="534"/>
        <v>657</v>
      </c>
      <c r="R1259" s="22">
        <f t="shared" si="506"/>
        <v>-98.30289566812182</v>
      </c>
      <c r="S1259" s="20">
        <f t="shared" si="534"/>
        <v>0</v>
      </c>
      <c r="T1259" s="20">
        <f t="shared" si="534"/>
        <v>311466</v>
      </c>
      <c r="U1259" s="23">
        <f t="shared" si="507"/>
        <v>-100</v>
      </c>
      <c r="V1259" s="79">
        <v>0</v>
      </c>
      <c r="W1259" s="79">
        <v>0</v>
      </c>
      <c r="X1259" s="79">
        <v>0</v>
      </c>
      <c r="Y1259" s="79">
        <v>0</v>
      </c>
      <c r="Z1259" s="79">
        <v>0</v>
      </c>
      <c r="AA1259" s="24" t="str">
        <f t="shared" si="508"/>
        <v>-</v>
      </c>
      <c r="AB1259" s="63">
        <f t="shared" si="534"/>
        <v>0</v>
      </c>
      <c r="AC1259" s="23" t="str">
        <f t="shared" si="509"/>
        <v>-</v>
      </c>
    </row>
    <row r="1260" spans="1:29">
      <c r="A1260" s="25"/>
      <c r="B1260" s="25"/>
      <c r="C1260" s="26" t="s">
        <v>424</v>
      </c>
      <c r="D1260" s="26"/>
      <c r="E1260" s="26"/>
      <c r="F1260" s="28"/>
      <c r="G1260" s="32" t="s">
        <v>355</v>
      </c>
      <c r="H1260" s="20">
        <f t="shared" si="534"/>
        <v>0</v>
      </c>
      <c r="I1260" s="20">
        <f t="shared" si="534"/>
        <v>0</v>
      </c>
      <c r="J1260" s="20">
        <f t="shared" si="534"/>
        <v>0</v>
      </c>
      <c r="K1260" s="20">
        <f t="shared" si="534"/>
        <v>0</v>
      </c>
      <c r="L1260" s="22" t="str">
        <f t="shared" si="515"/>
        <v>-</v>
      </c>
      <c r="M1260" s="20">
        <f t="shared" si="534"/>
        <v>0</v>
      </c>
      <c r="N1260" s="20">
        <f t="shared" si="534"/>
        <v>38713</v>
      </c>
      <c r="O1260" s="22" t="str">
        <f t="shared" si="505"/>
        <v>-</v>
      </c>
      <c r="P1260" s="20">
        <f t="shared" si="534"/>
        <v>0</v>
      </c>
      <c r="Q1260" s="20">
        <f t="shared" si="534"/>
        <v>657</v>
      </c>
      <c r="R1260" s="22">
        <f t="shared" si="506"/>
        <v>-98.30289566812182</v>
      </c>
      <c r="S1260" s="20">
        <f t="shared" si="534"/>
        <v>0</v>
      </c>
      <c r="T1260" s="20">
        <f t="shared" si="534"/>
        <v>311466</v>
      </c>
      <c r="U1260" s="23">
        <f t="shared" si="507"/>
        <v>-100</v>
      </c>
      <c r="V1260" s="79">
        <v>0</v>
      </c>
      <c r="W1260" s="79">
        <v>0</v>
      </c>
      <c r="X1260" s="79">
        <v>0</v>
      </c>
      <c r="Y1260" s="79">
        <v>0</v>
      </c>
      <c r="Z1260" s="79">
        <v>0</v>
      </c>
      <c r="AA1260" s="24" t="str">
        <f t="shared" si="508"/>
        <v>-</v>
      </c>
      <c r="AB1260" s="63">
        <f t="shared" si="534"/>
        <v>0</v>
      </c>
      <c r="AC1260" s="23" t="str">
        <f t="shared" si="509"/>
        <v>-</v>
      </c>
    </row>
    <row r="1261" spans="1:29">
      <c r="A1261" s="25"/>
      <c r="B1261" s="25"/>
      <c r="C1261" s="25"/>
      <c r="D1261" s="26" t="s">
        <v>425</v>
      </c>
      <c r="E1261" s="26"/>
      <c r="F1261" s="28"/>
      <c r="G1261" s="32" t="s">
        <v>355</v>
      </c>
      <c r="H1261" s="20">
        <f t="shared" si="534"/>
        <v>0</v>
      </c>
      <c r="I1261" s="20">
        <f t="shared" si="534"/>
        <v>0</v>
      </c>
      <c r="J1261" s="20">
        <f t="shared" si="534"/>
        <v>0</v>
      </c>
      <c r="K1261" s="20">
        <f t="shared" si="534"/>
        <v>0</v>
      </c>
      <c r="L1261" s="22" t="str">
        <f t="shared" si="515"/>
        <v>-</v>
      </c>
      <c r="M1261" s="20">
        <f t="shared" si="534"/>
        <v>0</v>
      </c>
      <c r="N1261" s="20">
        <f t="shared" si="534"/>
        <v>38713</v>
      </c>
      <c r="O1261" s="22" t="str">
        <f t="shared" si="505"/>
        <v>-</v>
      </c>
      <c r="P1261" s="20">
        <f t="shared" si="534"/>
        <v>0</v>
      </c>
      <c r="Q1261" s="20">
        <f t="shared" si="534"/>
        <v>657</v>
      </c>
      <c r="R1261" s="22">
        <f t="shared" si="506"/>
        <v>-98.30289566812182</v>
      </c>
      <c r="S1261" s="20">
        <f t="shared" si="534"/>
        <v>0</v>
      </c>
      <c r="T1261" s="20">
        <f t="shared" si="534"/>
        <v>311466</v>
      </c>
      <c r="U1261" s="23">
        <f t="shared" si="507"/>
        <v>-100</v>
      </c>
      <c r="V1261" s="79">
        <v>0</v>
      </c>
      <c r="W1261" s="79">
        <v>0</v>
      </c>
      <c r="X1261" s="79">
        <v>0</v>
      </c>
      <c r="Y1261" s="79">
        <v>0</v>
      </c>
      <c r="Z1261" s="79">
        <v>0</v>
      </c>
      <c r="AA1261" s="24" t="str">
        <f t="shared" si="508"/>
        <v>-</v>
      </c>
      <c r="AB1261" s="63">
        <f t="shared" si="534"/>
        <v>0</v>
      </c>
      <c r="AC1261" s="23" t="str">
        <f t="shared" si="509"/>
        <v>-</v>
      </c>
    </row>
    <row r="1262" spans="1:29">
      <c r="A1262" s="25"/>
      <c r="B1262" s="25"/>
      <c r="C1262" s="25"/>
      <c r="D1262" s="25"/>
      <c r="E1262" s="26" t="s">
        <v>426</v>
      </c>
      <c r="F1262" s="28"/>
      <c r="G1262" s="32" t="s">
        <v>355</v>
      </c>
      <c r="H1262" s="20">
        <f t="shared" ref="H1262:AB1262" si="535">SUM(H1263)</f>
        <v>0</v>
      </c>
      <c r="I1262" s="20">
        <f t="shared" si="535"/>
        <v>0</v>
      </c>
      <c r="J1262" s="20">
        <f t="shared" si="535"/>
        <v>0</v>
      </c>
      <c r="K1262" s="20">
        <f t="shared" si="535"/>
        <v>0</v>
      </c>
      <c r="L1262" s="22" t="str">
        <f t="shared" si="515"/>
        <v>-</v>
      </c>
      <c r="M1262" s="20">
        <f t="shared" si="535"/>
        <v>0</v>
      </c>
      <c r="N1262" s="20">
        <f t="shared" si="535"/>
        <v>38713</v>
      </c>
      <c r="O1262" s="22" t="str">
        <f t="shared" si="505"/>
        <v>-</v>
      </c>
      <c r="P1262" s="20">
        <f t="shared" si="535"/>
        <v>0</v>
      </c>
      <c r="Q1262" s="20">
        <f t="shared" si="535"/>
        <v>657</v>
      </c>
      <c r="R1262" s="22">
        <f t="shared" si="506"/>
        <v>-98.30289566812182</v>
      </c>
      <c r="S1262" s="20">
        <f t="shared" si="535"/>
        <v>0</v>
      </c>
      <c r="T1262" s="20">
        <f t="shared" si="535"/>
        <v>311466</v>
      </c>
      <c r="U1262" s="23">
        <f t="shared" si="507"/>
        <v>-100</v>
      </c>
      <c r="V1262" s="79">
        <v>0</v>
      </c>
      <c r="W1262" s="79">
        <v>0</v>
      </c>
      <c r="X1262" s="79">
        <v>0</v>
      </c>
      <c r="Y1262" s="79">
        <v>0</v>
      </c>
      <c r="Z1262" s="79">
        <v>0</v>
      </c>
      <c r="AA1262" s="24" t="str">
        <f t="shared" si="508"/>
        <v>-</v>
      </c>
      <c r="AB1262" s="63">
        <f t="shared" si="535"/>
        <v>0</v>
      </c>
      <c r="AC1262" s="23" t="str">
        <f t="shared" si="509"/>
        <v>-</v>
      </c>
    </row>
    <row r="1263" spans="1:29">
      <c r="A1263" s="25"/>
      <c r="B1263" s="25"/>
      <c r="C1263" s="25"/>
      <c r="D1263" s="25"/>
      <c r="E1263" s="25"/>
      <c r="F1263" s="28" t="s">
        <v>1140</v>
      </c>
      <c r="G1263" s="29">
        <v>266</v>
      </c>
      <c r="H1263" s="31"/>
      <c r="I1263" s="31"/>
      <c r="J1263" s="31"/>
      <c r="K1263" s="31"/>
      <c r="L1263" s="22" t="str">
        <f t="shared" si="515"/>
        <v>-</v>
      </c>
      <c r="M1263" s="31">
        <v>0</v>
      </c>
      <c r="N1263" s="30">
        <v>38713</v>
      </c>
      <c r="O1263" s="22" t="str">
        <f t="shared" si="505"/>
        <v>-</v>
      </c>
      <c r="P1263" s="31">
        <v>0</v>
      </c>
      <c r="Q1263" s="31">
        <v>657</v>
      </c>
      <c r="R1263" s="22">
        <f t="shared" si="506"/>
        <v>-98.30289566812182</v>
      </c>
      <c r="S1263" s="31">
        <v>0</v>
      </c>
      <c r="T1263" s="30">
        <v>311466</v>
      </c>
      <c r="U1263" s="23">
        <f t="shared" si="507"/>
        <v>-100</v>
      </c>
      <c r="V1263" s="30">
        <v>0</v>
      </c>
      <c r="W1263" s="24" t="s">
        <v>1226</v>
      </c>
      <c r="X1263" s="30">
        <v>0</v>
      </c>
      <c r="Y1263" s="24" t="s">
        <v>1226</v>
      </c>
      <c r="Z1263" s="30">
        <v>0</v>
      </c>
      <c r="AA1263" s="24" t="str">
        <f t="shared" si="508"/>
        <v>-</v>
      </c>
      <c r="AB1263" s="64">
        <f>Z1263*$AB$3*$AB$4</f>
        <v>0</v>
      </c>
      <c r="AC1263" s="23" t="str">
        <f t="shared" si="509"/>
        <v>-</v>
      </c>
    </row>
    <row r="1264" spans="1:29" ht="30" customHeight="1">
      <c r="A1264" s="17" t="s">
        <v>201</v>
      </c>
      <c r="B1264" s="17"/>
      <c r="C1264" s="17"/>
      <c r="D1264" s="17"/>
      <c r="E1264" s="17"/>
      <c r="F1264" s="33"/>
      <c r="G1264" s="32" t="s">
        <v>355</v>
      </c>
      <c r="H1264" s="20">
        <f t="shared" ref="H1264:AB1266" si="536">H1265</f>
        <v>3025442</v>
      </c>
      <c r="I1264" s="20">
        <f t="shared" si="536"/>
        <v>0</v>
      </c>
      <c r="J1264" s="20">
        <f t="shared" si="536"/>
        <v>3701640</v>
      </c>
      <c r="K1264" s="20">
        <f t="shared" si="536"/>
        <v>0</v>
      </c>
      <c r="L1264" s="22" t="str">
        <f t="shared" si="515"/>
        <v>-</v>
      </c>
      <c r="M1264" s="20">
        <f t="shared" si="536"/>
        <v>6953683</v>
      </c>
      <c r="N1264" s="20">
        <f t="shared" si="536"/>
        <v>0</v>
      </c>
      <c r="O1264" s="22" t="str">
        <f t="shared" si="505"/>
        <v>-</v>
      </c>
      <c r="P1264" s="20">
        <f t="shared" si="536"/>
        <v>490000</v>
      </c>
      <c r="Q1264" s="20">
        <f t="shared" si="536"/>
        <v>0</v>
      </c>
      <c r="R1264" s="22" t="str">
        <f t="shared" si="506"/>
        <v>-</v>
      </c>
      <c r="S1264" s="20">
        <f t="shared" si="536"/>
        <v>5253000</v>
      </c>
      <c r="T1264" s="20">
        <f t="shared" si="536"/>
        <v>0</v>
      </c>
      <c r="U1264" s="23" t="str">
        <f t="shared" si="507"/>
        <v>-</v>
      </c>
      <c r="V1264" s="79">
        <v>10944228</v>
      </c>
      <c r="W1264" s="79">
        <v>-100</v>
      </c>
      <c r="X1264" s="79">
        <v>12011845.32124416</v>
      </c>
      <c r="Y1264" s="79">
        <v>29.265215999999953</v>
      </c>
      <c r="Z1264" s="79">
        <v>13157318.314176382</v>
      </c>
      <c r="AA1264" s="24">
        <f t="shared" si="508"/>
        <v>9.5361950000000206</v>
      </c>
      <c r="AB1264" s="63">
        <f t="shared" si="536"/>
        <v>13282640.860130651</v>
      </c>
      <c r="AC1264" s="23">
        <f t="shared" si="509"/>
        <v>0.95249307618590251</v>
      </c>
    </row>
    <row r="1265" spans="1:29" ht="20.100000000000001" customHeight="1">
      <c r="A1265" s="25"/>
      <c r="B1265" s="26" t="s">
        <v>202</v>
      </c>
      <c r="C1265" s="26"/>
      <c r="D1265" s="26"/>
      <c r="E1265" s="26"/>
      <c r="F1265" s="28"/>
      <c r="G1265" s="32" t="s">
        <v>355</v>
      </c>
      <c r="H1265" s="20">
        <f t="shared" si="536"/>
        <v>3025442</v>
      </c>
      <c r="I1265" s="20">
        <f t="shared" si="536"/>
        <v>0</v>
      </c>
      <c r="J1265" s="20">
        <f t="shared" si="536"/>
        <v>3701640</v>
      </c>
      <c r="K1265" s="20">
        <f t="shared" si="536"/>
        <v>0</v>
      </c>
      <c r="L1265" s="22" t="str">
        <f t="shared" si="515"/>
        <v>-</v>
      </c>
      <c r="M1265" s="20">
        <f t="shared" si="536"/>
        <v>6953683</v>
      </c>
      <c r="N1265" s="20">
        <f t="shared" si="536"/>
        <v>0</v>
      </c>
      <c r="O1265" s="22" t="str">
        <f t="shared" si="505"/>
        <v>-</v>
      </c>
      <c r="P1265" s="20">
        <f t="shared" si="536"/>
        <v>490000</v>
      </c>
      <c r="Q1265" s="20">
        <f t="shared" si="536"/>
        <v>0</v>
      </c>
      <c r="R1265" s="22" t="str">
        <f t="shared" si="506"/>
        <v>-</v>
      </c>
      <c r="S1265" s="20">
        <f t="shared" si="536"/>
        <v>5253000</v>
      </c>
      <c r="T1265" s="20">
        <f t="shared" si="536"/>
        <v>0</v>
      </c>
      <c r="U1265" s="23" t="str">
        <f t="shared" si="507"/>
        <v>-</v>
      </c>
      <c r="V1265" s="79">
        <v>10944228</v>
      </c>
      <c r="W1265" s="79">
        <v>-100</v>
      </c>
      <c r="X1265" s="79">
        <v>12011845.32124416</v>
      </c>
      <c r="Y1265" s="79">
        <v>29.265215999999953</v>
      </c>
      <c r="Z1265" s="79">
        <v>13157318.314176382</v>
      </c>
      <c r="AA1265" s="24">
        <f t="shared" si="508"/>
        <v>9.5361950000000206</v>
      </c>
      <c r="AB1265" s="63">
        <f t="shared" si="536"/>
        <v>13282640.860130651</v>
      </c>
      <c r="AC1265" s="23">
        <f t="shared" si="509"/>
        <v>0.95249307618590251</v>
      </c>
    </row>
    <row r="1266" spans="1:29">
      <c r="A1266" s="25"/>
      <c r="B1266" s="25"/>
      <c r="C1266" s="26" t="s">
        <v>60</v>
      </c>
      <c r="D1266" s="26"/>
      <c r="E1266" s="26"/>
      <c r="F1266" s="28"/>
      <c r="G1266" s="32" t="s">
        <v>355</v>
      </c>
      <c r="H1266" s="20">
        <f t="shared" si="536"/>
        <v>3025442</v>
      </c>
      <c r="I1266" s="20">
        <f t="shared" si="536"/>
        <v>0</v>
      </c>
      <c r="J1266" s="20">
        <f t="shared" si="536"/>
        <v>3701640</v>
      </c>
      <c r="K1266" s="20">
        <f t="shared" si="536"/>
        <v>0</v>
      </c>
      <c r="L1266" s="22" t="str">
        <f t="shared" si="515"/>
        <v>-</v>
      </c>
      <c r="M1266" s="20">
        <f t="shared" si="536"/>
        <v>6953683</v>
      </c>
      <c r="N1266" s="20">
        <f t="shared" si="536"/>
        <v>0</v>
      </c>
      <c r="O1266" s="22" t="str">
        <f t="shared" si="505"/>
        <v>-</v>
      </c>
      <c r="P1266" s="20">
        <f t="shared" si="536"/>
        <v>490000</v>
      </c>
      <c r="Q1266" s="20">
        <f t="shared" si="536"/>
        <v>0</v>
      </c>
      <c r="R1266" s="22" t="str">
        <f t="shared" si="506"/>
        <v>-</v>
      </c>
      <c r="S1266" s="20">
        <f t="shared" si="536"/>
        <v>5253000</v>
      </c>
      <c r="T1266" s="20">
        <f t="shared" si="536"/>
        <v>0</v>
      </c>
      <c r="U1266" s="23" t="str">
        <f t="shared" si="507"/>
        <v>-</v>
      </c>
      <c r="V1266" s="79">
        <v>10944228</v>
      </c>
      <c r="W1266" s="79">
        <v>-100</v>
      </c>
      <c r="X1266" s="79">
        <v>12011845.32124416</v>
      </c>
      <c r="Y1266" s="79">
        <v>29.265215999999953</v>
      </c>
      <c r="Z1266" s="79">
        <v>13157318.314176382</v>
      </c>
      <c r="AA1266" s="24">
        <f t="shared" si="508"/>
        <v>9.5361950000000206</v>
      </c>
      <c r="AB1266" s="63">
        <f t="shared" si="536"/>
        <v>13282640.860130651</v>
      </c>
      <c r="AC1266" s="23">
        <f t="shared" si="509"/>
        <v>0.95249307618590251</v>
      </c>
    </row>
    <row r="1267" spans="1:29">
      <c r="A1267" s="25"/>
      <c r="B1267" s="25"/>
      <c r="C1267" s="25"/>
      <c r="D1267" s="26" t="s">
        <v>427</v>
      </c>
      <c r="E1267" s="26"/>
      <c r="F1267" s="28"/>
      <c r="G1267" s="32" t="s">
        <v>355</v>
      </c>
      <c r="H1267" s="20">
        <f t="shared" ref="H1267:AB1267" si="537">H1268+H1273</f>
        <v>3025442</v>
      </c>
      <c r="I1267" s="20">
        <f t="shared" si="537"/>
        <v>0</v>
      </c>
      <c r="J1267" s="20">
        <f t="shared" si="537"/>
        <v>3701640</v>
      </c>
      <c r="K1267" s="20">
        <f t="shared" si="537"/>
        <v>0</v>
      </c>
      <c r="L1267" s="22" t="str">
        <f t="shared" si="515"/>
        <v>-</v>
      </c>
      <c r="M1267" s="20">
        <f t="shared" si="537"/>
        <v>6953683</v>
      </c>
      <c r="N1267" s="20">
        <f t="shared" si="537"/>
        <v>0</v>
      </c>
      <c r="O1267" s="22" t="str">
        <f t="shared" si="505"/>
        <v>-</v>
      </c>
      <c r="P1267" s="20">
        <f t="shared" si="537"/>
        <v>490000</v>
      </c>
      <c r="Q1267" s="20">
        <f t="shared" si="537"/>
        <v>0</v>
      </c>
      <c r="R1267" s="22" t="str">
        <f t="shared" si="506"/>
        <v>-</v>
      </c>
      <c r="S1267" s="20">
        <f t="shared" si="537"/>
        <v>5253000</v>
      </c>
      <c r="T1267" s="20">
        <f t="shared" si="537"/>
        <v>0</v>
      </c>
      <c r="U1267" s="23" t="str">
        <f t="shared" si="507"/>
        <v>-</v>
      </c>
      <c r="V1267" s="79">
        <v>10944228</v>
      </c>
      <c r="W1267" s="79">
        <v>-100</v>
      </c>
      <c r="X1267" s="79">
        <v>12011845.32124416</v>
      </c>
      <c r="Y1267" s="79">
        <v>29.265215999999953</v>
      </c>
      <c r="Z1267" s="79">
        <v>13157318.314176382</v>
      </c>
      <c r="AA1267" s="24">
        <f t="shared" si="508"/>
        <v>9.5361950000000206</v>
      </c>
      <c r="AB1267" s="63">
        <f t="shared" si="537"/>
        <v>13282640.860130651</v>
      </c>
      <c r="AC1267" s="23">
        <f t="shared" si="509"/>
        <v>0.95249307618590251</v>
      </c>
    </row>
    <row r="1268" spans="1:29">
      <c r="A1268" s="25"/>
      <c r="B1268" s="25"/>
      <c r="C1268" s="25"/>
      <c r="D1268" s="25"/>
      <c r="E1268" s="26" t="s">
        <v>4</v>
      </c>
      <c r="F1268" s="28"/>
      <c r="G1268" s="32" t="s">
        <v>355</v>
      </c>
      <c r="H1268" s="20">
        <f t="shared" ref="H1268:AB1268" si="538">SUM(H1269:H1270)</f>
        <v>0</v>
      </c>
      <c r="I1268" s="20">
        <f t="shared" si="538"/>
        <v>0</v>
      </c>
      <c r="J1268" s="20">
        <f t="shared" si="538"/>
        <v>0</v>
      </c>
      <c r="K1268" s="20">
        <f t="shared" si="538"/>
        <v>0</v>
      </c>
      <c r="L1268" s="22" t="str">
        <f t="shared" si="515"/>
        <v>-</v>
      </c>
      <c r="M1268" s="20">
        <f t="shared" si="538"/>
        <v>4338900</v>
      </c>
      <c r="N1268" s="20">
        <f t="shared" si="538"/>
        <v>0</v>
      </c>
      <c r="O1268" s="22" t="str">
        <f t="shared" si="505"/>
        <v>-</v>
      </c>
      <c r="P1268" s="20">
        <f t="shared" si="538"/>
        <v>490000</v>
      </c>
      <c r="Q1268" s="20">
        <f t="shared" si="538"/>
        <v>0</v>
      </c>
      <c r="R1268" s="22" t="str">
        <f t="shared" si="506"/>
        <v>-</v>
      </c>
      <c r="S1268" s="20">
        <f t="shared" si="538"/>
        <v>5253000</v>
      </c>
      <c r="T1268" s="20">
        <f t="shared" si="538"/>
        <v>0</v>
      </c>
      <c r="U1268" s="23" t="str">
        <f t="shared" si="507"/>
        <v>-</v>
      </c>
      <c r="V1268" s="79">
        <v>0</v>
      </c>
      <c r="W1268" s="79">
        <v>-100</v>
      </c>
      <c r="X1268" s="79">
        <v>0</v>
      </c>
      <c r="Y1268" s="79">
        <v>0</v>
      </c>
      <c r="Z1268" s="79">
        <v>0</v>
      </c>
      <c r="AA1268" s="24" t="str">
        <f t="shared" si="508"/>
        <v>-</v>
      </c>
      <c r="AB1268" s="63">
        <f t="shared" si="538"/>
        <v>0</v>
      </c>
      <c r="AC1268" s="23" t="str">
        <f t="shared" si="509"/>
        <v>-</v>
      </c>
    </row>
    <row r="1269" spans="1:29">
      <c r="A1269" s="25"/>
      <c r="B1269" s="25"/>
      <c r="C1269" s="25"/>
      <c r="D1269" s="25"/>
      <c r="E1269" s="25"/>
      <c r="F1269" s="28" t="s">
        <v>1141</v>
      </c>
      <c r="G1269" s="29">
        <v>131</v>
      </c>
      <c r="H1269" s="31"/>
      <c r="I1269" s="31"/>
      <c r="J1269" s="31"/>
      <c r="K1269" s="31"/>
      <c r="L1269" s="22" t="str">
        <f t="shared" si="515"/>
        <v>-</v>
      </c>
      <c r="M1269" s="30">
        <v>4338900</v>
      </c>
      <c r="N1269" s="31">
        <v>0</v>
      </c>
      <c r="O1269" s="22" t="str">
        <f t="shared" si="505"/>
        <v>-</v>
      </c>
      <c r="P1269" s="31"/>
      <c r="Q1269" s="31"/>
      <c r="R1269" s="22" t="str">
        <f t="shared" si="506"/>
        <v>-</v>
      </c>
      <c r="S1269" s="31"/>
      <c r="T1269" s="31"/>
      <c r="U1269" s="23" t="str">
        <f t="shared" si="507"/>
        <v>-</v>
      </c>
      <c r="V1269" s="30">
        <v>0</v>
      </c>
      <c r="W1269" s="24" t="s">
        <v>1226</v>
      </c>
      <c r="X1269" s="30">
        <v>0</v>
      </c>
      <c r="Y1269" s="24" t="s">
        <v>1226</v>
      </c>
      <c r="Z1269" s="30">
        <v>0</v>
      </c>
      <c r="AA1269" s="24" t="str">
        <f t="shared" si="508"/>
        <v>-</v>
      </c>
      <c r="AB1269" s="64">
        <f>Z1269*$AB$3*$AB$4</f>
        <v>0</v>
      </c>
      <c r="AC1269" s="23" t="str">
        <f t="shared" si="509"/>
        <v>-</v>
      </c>
    </row>
    <row r="1270" spans="1:29">
      <c r="A1270" s="25"/>
      <c r="B1270" s="25"/>
      <c r="C1270" s="25"/>
      <c r="D1270" s="25"/>
      <c r="E1270" s="25"/>
      <c r="F1270" s="28" t="s">
        <v>1142</v>
      </c>
      <c r="G1270" s="29">
        <v>131</v>
      </c>
      <c r="H1270" s="31"/>
      <c r="I1270" s="31"/>
      <c r="J1270" s="31"/>
      <c r="K1270" s="31"/>
      <c r="L1270" s="22" t="str">
        <f t="shared" si="515"/>
        <v>-</v>
      </c>
      <c r="M1270" s="31"/>
      <c r="N1270" s="31"/>
      <c r="O1270" s="22" t="str">
        <f t="shared" si="505"/>
        <v>-</v>
      </c>
      <c r="P1270" s="30">
        <v>490000</v>
      </c>
      <c r="Q1270" s="31">
        <v>0</v>
      </c>
      <c r="R1270" s="22" t="str">
        <f t="shared" si="506"/>
        <v>-</v>
      </c>
      <c r="S1270" s="30">
        <v>5253000</v>
      </c>
      <c r="T1270" s="31">
        <v>0</v>
      </c>
      <c r="U1270" s="23" t="str">
        <f t="shared" si="507"/>
        <v>-</v>
      </c>
      <c r="V1270" s="94">
        <v>0</v>
      </c>
      <c r="W1270" s="24">
        <v>-100</v>
      </c>
      <c r="X1270" s="30">
        <v>0</v>
      </c>
      <c r="Y1270" s="24" t="s">
        <v>1226</v>
      </c>
      <c r="Z1270" s="30">
        <v>0</v>
      </c>
      <c r="AA1270" s="24" t="str">
        <f t="shared" si="508"/>
        <v>-</v>
      </c>
      <c r="AB1270" s="64">
        <f>Z1270*$AB$3*$AB$4</f>
        <v>0</v>
      </c>
      <c r="AC1270" s="23" t="str">
        <f t="shared" si="509"/>
        <v>-</v>
      </c>
    </row>
    <row r="1271" spans="1:29">
      <c r="A1271" s="25"/>
      <c r="B1271" s="25"/>
      <c r="C1271" s="25"/>
      <c r="D1271" s="25"/>
      <c r="E1271" s="26" t="s">
        <v>1218</v>
      </c>
      <c r="F1271" s="28"/>
      <c r="G1271" s="32" t="s">
        <v>355</v>
      </c>
      <c r="H1271" s="20">
        <f t="shared" ref="H1271:K1271" si="539">SUM(H1272:H1273)</f>
        <v>3025442</v>
      </c>
      <c r="I1271" s="20">
        <f t="shared" si="539"/>
        <v>0</v>
      </c>
      <c r="J1271" s="20">
        <f t="shared" si="539"/>
        <v>3701640</v>
      </c>
      <c r="K1271" s="20">
        <f t="shared" si="539"/>
        <v>0</v>
      </c>
      <c r="L1271" s="22" t="str">
        <f t="shared" ref="L1271:L1272" si="540">IFERROR(K1271/I1271*100-100,"-")</f>
        <v>-</v>
      </c>
      <c r="M1271" s="20">
        <f t="shared" ref="M1271:N1271" si="541">SUM(M1272:M1273)</f>
        <v>6953683</v>
      </c>
      <c r="N1271" s="20">
        <f t="shared" si="541"/>
        <v>0</v>
      </c>
      <c r="O1271" s="22" t="str">
        <f t="shared" ref="O1271:O1272" si="542">IFERROR(N1271/K1271*100-100,"-")</f>
        <v>-</v>
      </c>
      <c r="P1271" s="20">
        <f t="shared" ref="P1271:Q1271" si="543">SUM(P1272:P1273)</f>
        <v>0</v>
      </c>
      <c r="Q1271" s="20">
        <f t="shared" si="543"/>
        <v>0</v>
      </c>
      <c r="R1271" s="22" t="str">
        <f t="shared" ref="R1271:R1272" si="544">IFERROR(Q1271/N1271*100-100,"-")</f>
        <v>-</v>
      </c>
      <c r="S1271" s="20">
        <f t="shared" ref="S1271:T1271" si="545">SUM(S1272:S1273)</f>
        <v>0</v>
      </c>
      <c r="T1271" s="20">
        <f t="shared" si="545"/>
        <v>0</v>
      </c>
      <c r="U1271" s="23" t="str">
        <f t="shared" ref="U1271:U1272" si="546">IFERROR(S1271/Q1271*100-100,"-")</f>
        <v>-</v>
      </c>
      <c r="V1271" s="79">
        <v>839295</v>
      </c>
      <c r="W1271" s="79">
        <v>0</v>
      </c>
      <c r="X1271" s="79">
        <v>921168.83154239994</v>
      </c>
      <c r="Y1271" s="79">
        <v>9.7550719999999842</v>
      </c>
      <c r="Z1271" s="79">
        <v>1009013.2875975049</v>
      </c>
      <c r="AA1271" s="24">
        <f t="shared" ref="AA1271:AA1272" si="547">IFERROR(Z1271/X1271*100-100,"-")</f>
        <v>9.5361950000000206</v>
      </c>
      <c r="AB1271" s="63">
        <f t="shared" ref="AB1271" si="548">SUM(AB1272:AB1273)</f>
        <v>14385869.754444286</v>
      </c>
      <c r="AC1271" s="23">
        <f t="shared" ref="AC1271:AC1272" si="549">IFERROR(AB1271/Z1271*100-100,"-")</f>
        <v>1325.7364032041178</v>
      </c>
    </row>
    <row r="1272" spans="1:29">
      <c r="A1272" s="25"/>
      <c r="B1272" s="25"/>
      <c r="C1272" s="25"/>
      <c r="D1272" s="25"/>
      <c r="E1272" s="25"/>
      <c r="F1272" s="28" t="s">
        <v>1219</v>
      </c>
      <c r="G1272" s="29">
        <v>131</v>
      </c>
      <c r="H1272" s="31"/>
      <c r="I1272" s="31"/>
      <c r="J1272" s="31"/>
      <c r="K1272" s="31"/>
      <c r="L1272" s="22" t="str">
        <f t="shared" si="540"/>
        <v>-</v>
      </c>
      <c r="M1272" s="30">
        <v>4338900</v>
      </c>
      <c r="N1272" s="31">
        <v>0</v>
      </c>
      <c r="O1272" s="22" t="str">
        <f t="shared" si="542"/>
        <v>-</v>
      </c>
      <c r="P1272" s="31"/>
      <c r="Q1272" s="31"/>
      <c r="R1272" s="22" t="str">
        <f t="shared" si="544"/>
        <v>-</v>
      </c>
      <c r="S1272" s="31"/>
      <c r="T1272" s="31"/>
      <c r="U1272" s="23" t="str">
        <f t="shared" si="546"/>
        <v>-</v>
      </c>
      <c r="V1272" s="94">
        <v>839295</v>
      </c>
      <c r="W1272" s="24" t="s">
        <v>1226</v>
      </c>
      <c r="X1272" s="30">
        <v>921168.83154239994</v>
      </c>
      <c r="Y1272" s="24">
        <v>9.7550719999999842</v>
      </c>
      <c r="Z1272" s="30">
        <v>1009013.2875975049</v>
      </c>
      <c r="AA1272" s="24">
        <f t="shared" si="547"/>
        <v>9.5361950000000206</v>
      </c>
      <c r="AB1272" s="64">
        <f>Z1272*$AB$3*$AB$4</f>
        <v>1103228.8943136344</v>
      </c>
      <c r="AC1272" s="23">
        <f t="shared" si="549"/>
        <v>9.3374000000000024</v>
      </c>
    </row>
    <row r="1273" spans="1:29">
      <c r="A1273" s="25"/>
      <c r="B1273" s="25"/>
      <c r="C1273" s="25"/>
      <c r="D1273" s="25"/>
      <c r="E1273" s="26" t="s">
        <v>203</v>
      </c>
      <c r="F1273" s="28"/>
      <c r="G1273" s="32" t="s">
        <v>355</v>
      </c>
      <c r="H1273" s="20">
        <f t="shared" ref="H1273:AB1273" si="550">SUM(H1274:H1275)</f>
        <v>3025442</v>
      </c>
      <c r="I1273" s="20">
        <f t="shared" si="550"/>
        <v>0</v>
      </c>
      <c r="J1273" s="20">
        <f t="shared" si="550"/>
        <v>3701640</v>
      </c>
      <c r="K1273" s="20">
        <f t="shared" si="550"/>
        <v>0</v>
      </c>
      <c r="L1273" s="22" t="str">
        <f t="shared" si="515"/>
        <v>-</v>
      </c>
      <c r="M1273" s="20">
        <f t="shared" si="550"/>
        <v>2614783</v>
      </c>
      <c r="N1273" s="20">
        <f t="shared" si="550"/>
        <v>0</v>
      </c>
      <c r="O1273" s="22" t="str">
        <f t="shared" si="505"/>
        <v>-</v>
      </c>
      <c r="P1273" s="20">
        <f t="shared" si="550"/>
        <v>0</v>
      </c>
      <c r="Q1273" s="20">
        <f t="shared" si="550"/>
        <v>0</v>
      </c>
      <c r="R1273" s="22" t="str">
        <f t="shared" si="506"/>
        <v>-</v>
      </c>
      <c r="S1273" s="20">
        <f t="shared" si="550"/>
        <v>0</v>
      </c>
      <c r="T1273" s="20">
        <f t="shared" si="550"/>
        <v>0</v>
      </c>
      <c r="U1273" s="23" t="str">
        <f t="shared" si="507"/>
        <v>-</v>
      </c>
      <c r="V1273" s="79">
        <v>10104933</v>
      </c>
      <c r="W1273" s="79">
        <v>0</v>
      </c>
      <c r="X1273" s="79">
        <v>11090676.489701759</v>
      </c>
      <c r="Y1273" s="79">
        <v>19.510143999999968</v>
      </c>
      <c r="Z1273" s="79">
        <v>12148305.026578877</v>
      </c>
      <c r="AA1273" s="24">
        <f t="shared" si="508"/>
        <v>9.5361950000000206</v>
      </c>
      <c r="AB1273" s="63">
        <f t="shared" si="550"/>
        <v>13282640.860130651</v>
      </c>
      <c r="AC1273" s="23">
        <f t="shared" si="509"/>
        <v>9.3373999999999882</v>
      </c>
    </row>
    <row r="1274" spans="1:29">
      <c r="A1274" s="25"/>
      <c r="B1274" s="25"/>
      <c r="C1274" s="25"/>
      <c r="D1274" s="25"/>
      <c r="E1274" s="25"/>
      <c r="F1274" s="28" t="s">
        <v>1143</v>
      </c>
      <c r="G1274" s="29">
        <v>131</v>
      </c>
      <c r="H1274" s="30">
        <v>3025442</v>
      </c>
      <c r="I1274" s="31">
        <v>0</v>
      </c>
      <c r="J1274" s="30">
        <v>3701640</v>
      </c>
      <c r="K1274" s="31">
        <v>0</v>
      </c>
      <c r="L1274" s="22" t="str">
        <f t="shared" si="515"/>
        <v>-</v>
      </c>
      <c r="M1274" s="30">
        <v>2488183</v>
      </c>
      <c r="N1274" s="31">
        <v>0</v>
      </c>
      <c r="O1274" s="22" t="str">
        <f t="shared" si="505"/>
        <v>-</v>
      </c>
      <c r="P1274" s="31"/>
      <c r="Q1274" s="31"/>
      <c r="R1274" s="22" t="str">
        <f t="shared" si="506"/>
        <v>-</v>
      </c>
      <c r="S1274" s="31"/>
      <c r="T1274" s="31"/>
      <c r="U1274" s="23" t="str">
        <f t="shared" si="507"/>
        <v>-</v>
      </c>
      <c r="V1274" s="94">
        <v>4704933</v>
      </c>
      <c r="W1274" s="24" t="s">
        <v>1226</v>
      </c>
      <c r="X1274" s="30">
        <v>5163902.6017017597</v>
      </c>
      <c r="Y1274" s="24">
        <v>9.7550719999999842</v>
      </c>
      <c r="Z1274" s="30">
        <v>5656342.4234101139</v>
      </c>
      <c r="AA1274" s="24">
        <f t="shared" si="508"/>
        <v>9.5361950000000206</v>
      </c>
      <c r="AB1274" s="64">
        <f>Z1274*$AB$3*$AB$4</f>
        <v>6184497.7408536095</v>
      </c>
      <c r="AC1274" s="23">
        <f t="shared" si="509"/>
        <v>9.3373999999999882</v>
      </c>
    </row>
    <row r="1275" spans="1:29">
      <c r="A1275" s="25"/>
      <c r="B1275" s="25"/>
      <c r="C1275" s="25"/>
      <c r="D1275" s="25"/>
      <c r="E1275" s="25"/>
      <c r="F1275" s="28" t="s">
        <v>1143</v>
      </c>
      <c r="G1275" s="29">
        <v>231</v>
      </c>
      <c r="H1275" s="31"/>
      <c r="I1275" s="31"/>
      <c r="J1275" s="31"/>
      <c r="K1275" s="31"/>
      <c r="L1275" s="22" t="str">
        <f t="shared" si="515"/>
        <v>-</v>
      </c>
      <c r="M1275" s="30">
        <v>126600</v>
      </c>
      <c r="N1275" s="31">
        <v>0</v>
      </c>
      <c r="O1275" s="22" t="str">
        <f t="shared" si="505"/>
        <v>-</v>
      </c>
      <c r="P1275" s="31"/>
      <c r="Q1275" s="31"/>
      <c r="R1275" s="22" t="str">
        <f t="shared" si="506"/>
        <v>-</v>
      </c>
      <c r="S1275" s="31"/>
      <c r="T1275" s="31"/>
      <c r="U1275" s="23" t="str">
        <f t="shared" si="507"/>
        <v>-</v>
      </c>
      <c r="V1275" s="94">
        <v>5400000</v>
      </c>
      <c r="W1275" s="24" t="s">
        <v>1226</v>
      </c>
      <c r="X1275" s="30">
        <v>5926773.8879999993</v>
      </c>
      <c r="Y1275" s="24">
        <v>9.7550719999999842</v>
      </c>
      <c r="Z1275" s="30">
        <v>6491962.6031687623</v>
      </c>
      <c r="AA1275" s="24">
        <f t="shared" si="508"/>
        <v>9.5361950000000206</v>
      </c>
      <c r="AB1275" s="64">
        <f>Z1275*$AB$3*$AB$4</f>
        <v>7098143.1192770414</v>
      </c>
      <c r="AC1275" s="23">
        <f t="shared" si="509"/>
        <v>9.3373999999999882</v>
      </c>
    </row>
    <row r="1276" spans="1:29" ht="30" customHeight="1">
      <c r="A1276" s="103" t="s">
        <v>8</v>
      </c>
      <c r="B1276" s="103"/>
      <c r="C1276" s="103"/>
      <c r="D1276" s="103"/>
      <c r="E1276" s="103"/>
      <c r="F1276" s="104"/>
      <c r="G1276" s="32" t="s">
        <v>355</v>
      </c>
      <c r="H1276" s="20">
        <f>H1277+H1306+H1311+H1321+H1334+H1377+H1382+H1387+H1401</f>
        <v>-828579613</v>
      </c>
      <c r="I1276" s="20">
        <f>I1277+I1306+I1311+I1321+I1334+I1377+I1382+I1387+I1401</f>
        <v>-1123497592</v>
      </c>
      <c r="J1276" s="20">
        <f>J1277+J1306+J1311+J1321+J1334+J1377+J1382+J1387+J1401</f>
        <v>-1101323187</v>
      </c>
      <c r="K1276" s="20">
        <f>K1277+K1306+K1311+K1321+K1334+K1377+K1382+K1387+K1401</f>
        <v>-1166412315</v>
      </c>
      <c r="L1276" s="22">
        <f t="shared" si="515"/>
        <v>3.8197432113410485</v>
      </c>
      <c r="M1276" s="20">
        <f>M1277+M1306+M1311+M1321+M1334+M1377+M1382+M1387+M1401</f>
        <v>-1440027704</v>
      </c>
      <c r="N1276" s="20">
        <f>N1277+N1306+N1311+N1321+N1334+N1377+N1382+N1387+N1401</f>
        <v>-1188306330</v>
      </c>
      <c r="O1276" s="22">
        <f t="shared" si="505"/>
        <v>1.877039081158884</v>
      </c>
      <c r="P1276" s="20">
        <f>P1277+P1306+P1311+P1321+P1334+P1377+P1382+P1387+P1401</f>
        <v>-1430074495</v>
      </c>
      <c r="Q1276" s="20">
        <f>Q1277+Q1306+Q1311+Q1321+Q1334+Q1377+Q1382+Q1387+Q1401</f>
        <v>-1299318471</v>
      </c>
      <c r="R1276" s="22">
        <f t="shared" si="506"/>
        <v>9.342047433173235</v>
      </c>
      <c r="S1276" s="20">
        <f>S1277+S1306+S1311+S1321+S1334+S1377+S1382+S1387+S1401</f>
        <v>-1421484000</v>
      </c>
      <c r="T1276" s="20">
        <f>T1277+T1306+T1311+T1321+T1334+T1377+T1382+T1387+T1401</f>
        <v>-481823057</v>
      </c>
      <c r="U1276" s="23">
        <f t="shared" si="507"/>
        <v>9.4022775575550241</v>
      </c>
      <c r="V1276" s="79">
        <v>-1503651649.0602074</v>
      </c>
      <c r="W1276" s="80">
        <v>5.7804132202829805</v>
      </c>
      <c r="X1276" s="79">
        <v>-1625037326.2143812</v>
      </c>
      <c r="Y1276" s="80">
        <v>8.0727259688133586</v>
      </c>
      <c r="Z1276" s="79">
        <v>-1786939183.982147</v>
      </c>
      <c r="AA1276" s="24">
        <f t="shared" si="508"/>
        <v>9.9629623982192044</v>
      </c>
      <c r="AB1276" s="63">
        <f>AB1277+AB1306+AB1311+AB1321+AB1334+AB1377+AB1382+AB1387+AB1401</f>
        <v>-1953792843.3472958</v>
      </c>
      <c r="AC1276" s="23">
        <f t="shared" si="509"/>
        <v>9.3373999999999882</v>
      </c>
    </row>
    <row r="1277" spans="1:29" ht="20.100000000000001" customHeight="1">
      <c r="A1277" s="25"/>
      <c r="B1277" s="26" t="s">
        <v>9</v>
      </c>
      <c r="C1277" s="26"/>
      <c r="D1277" s="26"/>
      <c r="E1277" s="26"/>
      <c r="F1277" s="28"/>
      <c r="G1277" s="32" t="s">
        <v>355</v>
      </c>
      <c r="H1277" s="20">
        <f t="shared" ref="H1277:AB1277" si="551">H1278+H1289+H1302</f>
        <v>-50082636</v>
      </c>
      <c r="I1277" s="20">
        <f t="shared" si="551"/>
        <v>-1041968113</v>
      </c>
      <c r="J1277" s="20">
        <f t="shared" si="551"/>
        <v>0</v>
      </c>
      <c r="K1277" s="20">
        <f t="shared" si="551"/>
        <v>0</v>
      </c>
      <c r="L1277" s="22">
        <f t="shared" si="515"/>
        <v>-100</v>
      </c>
      <c r="M1277" s="20">
        <f t="shared" si="551"/>
        <v>0</v>
      </c>
      <c r="N1277" s="20">
        <f t="shared" si="551"/>
        <v>0</v>
      </c>
      <c r="O1277" s="22" t="str">
        <f t="shared" si="505"/>
        <v>-</v>
      </c>
      <c r="P1277" s="20">
        <f t="shared" si="551"/>
        <v>0</v>
      </c>
      <c r="Q1277" s="20">
        <f t="shared" si="551"/>
        <v>0</v>
      </c>
      <c r="R1277" s="22" t="str">
        <f t="shared" si="506"/>
        <v>-</v>
      </c>
      <c r="S1277" s="20">
        <f t="shared" si="551"/>
        <v>0</v>
      </c>
      <c r="T1277" s="20">
        <f t="shared" si="551"/>
        <v>0</v>
      </c>
      <c r="U1277" s="23" t="str">
        <f t="shared" si="507"/>
        <v>-</v>
      </c>
      <c r="V1277" s="79">
        <v>0</v>
      </c>
      <c r="W1277" s="80" t="s">
        <v>1226</v>
      </c>
      <c r="X1277" s="79">
        <v>0</v>
      </c>
      <c r="Y1277" s="80" t="s">
        <v>1226</v>
      </c>
      <c r="Z1277" s="79">
        <v>0</v>
      </c>
      <c r="AA1277" s="24" t="str">
        <f t="shared" si="508"/>
        <v>-</v>
      </c>
      <c r="AB1277" s="63">
        <f t="shared" si="551"/>
        <v>0</v>
      </c>
      <c r="AC1277" s="23" t="str">
        <f t="shared" si="509"/>
        <v>-</v>
      </c>
    </row>
    <row r="1278" spans="1:29">
      <c r="A1278" s="25"/>
      <c r="B1278" s="25"/>
      <c r="C1278" s="26" t="s">
        <v>66</v>
      </c>
      <c r="D1278" s="26"/>
      <c r="E1278" s="26"/>
      <c r="F1278" s="28"/>
      <c r="G1278" s="32" t="s">
        <v>355</v>
      </c>
      <c r="H1278" s="20">
        <f t="shared" ref="H1278:AB1278" si="552">H1279+H1284</f>
        <v>-50082636</v>
      </c>
      <c r="I1278" s="20">
        <f t="shared" si="552"/>
        <v>-1039465867</v>
      </c>
      <c r="J1278" s="20">
        <f t="shared" si="552"/>
        <v>0</v>
      </c>
      <c r="K1278" s="20">
        <f t="shared" si="552"/>
        <v>0</v>
      </c>
      <c r="L1278" s="22">
        <f t="shared" si="515"/>
        <v>-100</v>
      </c>
      <c r="M1278" s="20">
        <f t="shared" si="552"/>
        <v>0</v>
      </c>
      <c r="N1278" s="20">
        <f t="shared" si="552"/>
        <v>0</v>
      </c>
      <c r="O1278" s="22" t="str">
        <f t="shared" si="505"/>
        <v>-</v>
      </c>
      <c r="P1278" s="20">
        <f t="shared" si="552"/>
        <v>0</v>
      </c>
      <c r="Q1278" s="20">
        <f t="shared" si="552"/>
        <v>0</v>
      </c>
      <c r="R1278" s="22" t="str">
        <f t="shared" si="506"/>
        <v>-</v>
      </c>
      <c r="S1278" s="20">
        <f t="shared" si="552"/>
        <v>0</v>
      </c>
      <c r="T1278" s="20">
        <f t="shared" si="552"/>
        <v>0</v>
      </c>
      <c r="U1278" s="23" t="str">
        <f t="shared" si="507"/>
        <v>-</v>
      </c>
      <c r="V1278" s="79">
        <v>0</v>
      </c>
      <c r="W1278" s="80" t="s">
        <v>1226</v>
      </c>
      <c r="X1278" s="79">
        <v>0</v>
      </c>
      <c r="Y1278" s="80" t="s">
        <v>1226</v>
      </c>
      <c r="Z1278" s="79">
        <v>0</v>
      </c>
      <c r="AA1278" s="24" t="str">
        <f t="shared" si="508"/>
        <v>-</v>
      </c>
      <c r="AB1278" s="63">
        <f t="shared" si="552"/>
        <v>0</v>
      </c>
      <c r="AC1278" s="23" t="str">
        <f t="shared" si="509"/>
        <v>-</v>
      </c>
    </row>
    <row r="1279" spans="1:29">
      <c r="A1279" s="25"/>
      <c r="B1279" s="25"/>
      <c r="C1279" s="25"/>
      <c r="D1279" s="26" t="s">
        <v>433</v>
      </c>
      <c r="E1279" s="26"/>
      <c r="F1279" s="28"/>
      <c r="G1279" s="32" t="s">
        <v>355</v>
      </c>
      <c r="H1279" s="20">
        <f t="shared" ref="H1279:AB1279" si="553">H1280+H1282</f>
        <v>-58530922</v>
      </c>
      <c r="I1279" s="20">
        <f t="shared" si="553"/>
        <v>-45896863</v>
      </c>
      <c r="J1279" s="20">
        <f t="shared" si="553"/>
        <v>0</v>
      </c>
      <c r="K1279" s="20">
        <f t="shared" si="553"/>
        <v>0</v>
      </c>
      <c r="L1279" s="22">
        <f t="shared" si="515"/>
        <v>-100</v>
      </c>
      <c r="M1279" s="20">
        <f t="shared" si="553"/>
        <v>0</v>
      </c>
      <c r="N1279" s="20">
        <f t="shared" si="553"/>
        <v>0</v>
      </c>
      <c r="O1279" s="22" t="str">
        <f t="shared" si="505"/>
        <v>-</v>
      </c>
      <c r="P1279" s="20">
        <f t="shared" si="553"/>
        <v>0</v>
      </c>
      <c r="Q1279" s="20">
        <f t="shared" si="553"/>
        <v>0</v>
      </c>
      <c r="R1279" s="22" t="str">
        <f t="shared" si="506"/>
        <v>-</v>
      </c>
      <c r="S1279" s="20">
        <f t="shared" si="553"/>
        <v>0</v>
      </c>
      <c r="T1279" s="20">
        <f t="shared" si="553"/>
        <v>0</v>
      </c>
      <c r="U1279" s="23" t="str">
        <f t="shared" si="507"/>
        <v>-</v>
      </c>
      <c r="V1279" s="79">
        <v>0</v>
      </c>
      <c r="W1279" s="80" t="s">
        <v>1226</v>
      </c>
      <c r="X1279" s="79">
        <v>0</v>
      </c>
      <c r="Y1279" s="80" t="s">
        <v>1226</v>
      </c>
      <c r="Z1279" s="79">
        <v>0</v>
      </c>
      <c r="AA1279" s="24" t="str">
        <f t="shared" si="508"/>
        <v>-</v>
      </c>
      <c r="AB1279" s="63">
        <f t="shared" si="553"/>
        <v>0</v>
      </c>
      <c r="AC1279" s="23" t="str">
        <f t="shared" si="509"/>
        <v>-</v>
      </c>
    </row>
    <row r="1280" spans="1:29">
      <c r="A1280" s="25"/>
      <c r="B1280" s="25"/>
      <c r="C1280" s="25"/>
      <c r="D1280" s="25"/>
      <c r="E1280" s="26" t="s">
        <v>10</v>
      </c>
      <c r="F1280" s="28"/>
      <c r="G1280" s="32" t="s">
        <v>355</v>
      </c>
      <c r="H1280" s="20">
        <f t="shared" ref="H1280:AB1280" si="554">SUM(H1281)</f>
        <v>-55872616</v>
      </c>
      <c r="I1280" s="20">
        <f t="shared" si="554"/>
        <v>-43650799</v>
      </c>
      <c r="J1280" s="20">
        <f t="shared" si="554"/>
        <v>0</v>
      </c>
      <c r="K1280" s="20">
        <f t="shared" si="554"/>
        <v>0</v>
      </c>
      <c r="L1280" s="22">
        <f t="shared" si="515"/>
        <v>-100</v>
      </c>
      <c r="M1280" s="20">
        <f t="shared" si="554"/>
        <v>0</v>
      </c>
      <c r="N1280" s="20">
        <f t="shared" si="554"/>
        <v>0</v>
      </c>
      <c r="O1280" s="22" t="str">
        <f t="shared" si="505"/>
        <v>-</v>
      </c>
      <c r="P1280" s="20">
        <f t="shared" si="554"/>
        <v>0</v>
      </c>
      <c r="Q1280" s="20">
        <f t="shared" si="554"/>
        <v>0</v>
      </c>
      <c r="R1280" s="22" t="str">
        <f t="shared" si="506"/>
        <v>-</v>
      </c>
      <c r="S1280" s="20">
        <f t="shared" si="554"/>
        <v>0</v>
      </c>
      <c r="T1280" s="20">
        <f t="shared" si="554"/>
        <v>0</v>
      </c>
      <c r="U1280" s="23" t="str">
        <f t="shared" si="507"/>
        <v>-</v>
      </c>
      <c r="V1280" s="79">
        <v>0</v>
      </c>
      <c r="W1280" s="80" t="s">
        <v>1226</v>
      </c>
      <c r="X1280" s="79">
        <v>0</v>
      </c>
      <c r="Y1280" s="80" t="s">
        <v>1226</v>
      </c>
      <c r="Z1280" s="79">
        <v>0</v>
      </c>
      <c r="AA1280" s="24" t="str">
        <f t="shared" si="508"/>
        <v>-</v>
      </c>
      <c r="AB1280" s="63">
        <f t="shared" si="554"/>
        <v>0</v>
      </c>
      <c r="AC1280" s="23" t="str">
        <f t="shared" si="509"/>
        <v>-</v>
      </c>
    </row>
    <row r="1281" spans="1:29">
      <c r="A1281" s="25"/>
      <c r="B1281" s="25"/>
      <c r="C1281" s="25"/>
      <c r="D1281" s="25"/>
      <c r="E1281" s="25"/>
      <c r="F1281" s="28" t="s">
        <v>1144</v>
      </c>
      <c r="G1281" s="29">
        <v>100</v>
      </c>
      <c r="H1281" s="30">
        <v>-55872616</v>
      </c>
      <c r="I1281" s="30">
        <v>-43650799</v>
      </c>
      <c r="J1281" s="31"/>
      <c r="K1281" s="31"/>
      <c r="L1281" s="22">
        <f t="shared" si="515"/>
        <v>-100</v>
      </c>
      <c r="M1281" s="31"/>
      <c r="N1281" s="31"/>
      <c r="O1281" s="22" t="str">
        <f t="shared" si="505"/>
        <v>-</v>
      </c>
      <c r="P1281" s="31"/>
      <c r="Q1281" s="31"/>
      <c r="R1281" s="22" t="str">
        <f t="shared" si="506"/>
        <v>-</v>
      </c>
      <c r="S1281" s="31"/>
      <c r="T1281" s="31"/>
      <c r="U1281" s="23" t="str">
        <f t="shared" si="507"/>
        <v>-</v>
      </c>
      <c r="V1281" s="30">
        <v>0</v>
      </c>
      <c r="W1281" s="24" t="s">
        <v>1226</v>
      </c>
      <c r="X1281" s="30">
        <v>0</v>
      </c>
      <c r="Y1281" s="24" t="s">
        <v>1226</v>
      </c>
      <c r="Z1281" s="30">
        <v>0</v>
      </c>
      <c r="AA1281" s="24" t="str">
        <f t="shared" si="508"/>
        <v>-</v>
      </c>
      <c r="AB1281" s="68"/>
      <c r="AC1281" s="23" t="str">
        <f t="shared" si="509"/>
        <v>-</v>
      </c>
    </row>
    <row r="1282" spans="1:29">
      <c r="A1282" s="25"/>
      <c r="B1282" s="25"/>
      <c r="C1282" s="25"/>
      <c r="D1282" s="25"/>
      <c r="E1282" s="26" t="s">
        <v>11</v>
      </c>
      <c r="F1282" s="28"/>
      <c r="G1282" s="32" t="s">
        <v>355</v>
      </c>
      <c r="H1282" s="20">
        <f t="shared" ref="H1282:AB1282" si="555">SUM(H1283)</f>
        <v>-2658306</v>
      </c>
      <c r="I1282" s="20">
        <f t="shared" si="555"/>
        <v>-2246064</v>
      </c>
      <c r="J1282" s="20">
        <f t="shared" si="555"/>
        <v>0</v>
      </c>
      <c r="K1282" s="20">
        <f t="shared" si="555"/>
        <v>0</v>
      </c>
      <c r="L1282" s="22">
        <f t="shared" si="515"/>
        <v>-100</v>
      </c>
      <c r="M1282" s="20">
        <f t="shared" si="555"/>
        <v>0</v>
      </c>
      <c r="N1282" s="20">
        <f t="shared" si="555"/>
        <v>0</v>
      </c>
      <c r="O1282" s="22" t="str">
        <f t="shared" si="505"/>
        <v>-</v>
      </c>
      <c r="P1282" s="20">
        <f t="shared" si="555"/>
        <v>0</v>
      </c>
      <c r="Q1282" s="20">
        <f t="shared" si="555"/>
        <v>0</v>
      </c>
      <c r="R1282" s="22" t="str">
        <f t="shared" si="506"/>
        <v>-</v>
      </c>
      <c r="S1282" s="20">
        <f t="shared" si="555"/>
        <v>0</v>
      </c>
      <c r="T1282" s="20">
        <f t="shared" si="555"/>
        <v>0</v>
      </c>
      <c r="U1282" s="23" t="str">
        <f t="shared" si="507"/>
        <v>-</v>
      </c>
      <c r="V1282" s="79">
        <v>0</v>
      </c>
      <c r="W1282" s="80" t="s">
        <v>1226</v>
      </c>
      <c r="X1282" s="79">
        <v>0</v>
      </c>
      <c r="Y1282" s="80" t="s">
        <v>1226</v>
      </c>
      <c r="Z1282" s="79">
        <v>0</v>
      </c>
      <c r="AA1282" s="24" t="str">
        <f t="shared" si="508"/>
        <v>-</v>
      </c>
      <c r="AB1282" s="63">
        <f t="shared" si="555"/>
        <v>0</v>
      </c>
      <c r="AC1282" s="23" t="str">
        <f t="shared" si="509"/>
        <v>-</v>
      </c>
    </row>
    <row r="1283" spans="1:29">
      <c r="A1283" s="25"/>
      <c r="B1283" s="25"/>
      <c r="C1283" s="25"/>
      <c r="D1283" s="25"/>
      <c r="E1283" s="25"/>
      <c r="F1283" s="28" t="s">
        <v>1145</v>
      </c>
      <c r="G1283" s="29">
        <v>100</v>
      </c>
      <c r="H1283" s="30">
        <v>-2658306</v>
      </c>
      <c r="I1283" s="30">
        <v>-2246064</v>
      </c>
      <c r="J1283" s="31"/>
      <c r="K1283" s="31"/>
      <c r="L1283" s="22">
        <f t="shared" si="515"/>
        <v>-100</v>
      </c>
      <c r="M1283" s="31"/>
      <c r="N1283" s="31"/>
      <c r="O1283" s="22" t="str">
        <f t="shared" si="505"/>
        <v>-</v>
      </c>
      <c r="P1283" s="31"/>
      <c r="Q1283" s="31"/>
      <c r="R1283" s="22" t="str">
        <f t="shared" si="506"/>
        <v>-</v>
      </c>
      <c r="S1283" s="31"/>
      <c r="T1283" s="31"/>
      <c r="U1283" s="23" t="str">
        <f t="shared" si="507"/>
        <v>-</v>
      </c>
      <c r="V1283" s="30">
        <v>0</v>
      </c>
      <c r="W1283" s="24" t="s">
        <v>1226</v>
      </c>
      <c r="X1283" s="30">
        <v>0</v>
      </c>
      <c r="Y1283" s="24" t="s">
        <v>1226</v>
      </c>
      <c r="Z1283" s="30">
        <v>0</v>
      </c>
      <c r="AA1283" s="24" t="str">
        <f t="shared" si="508"/>
        <v>-</v>
      </c>
      <c r="AB1283" s="68"/>
      <c r="AC1283" s="23" t="str">
        <f t="shared" si="509"/>
        <v>-</v>
      </c>
    </row>
    <row r="1284" spans="1:29">
      <c r="A1284" s="25"/>
      <c r="B1284" s="25"/>
      <c r="C1284" s="25"/>
      <c r="D1284" s="26" t="s">
        <v>434</v>
      </c>
      <c r="E1284" s="26"/>
      <c r="F1284" s="28"/>
      <c r="G1284" s="32" t="s">
        <v>355</v>
      </c>
      <c r="H1284" s="20">
        <f t="shared" ref="H1284:AB1284" si="556">H1285+H1287</f>
        <v>8448286</v>
      </c>
      <c r="I1284" s="20">
        <f t="shared" si="556"/>
        <v>-993569004</v>
      </c>
      <c r="J1284" s="20">
        <f t="shared" si="556"/>
        <v>0</v>
      </c>
      <c r="K1284" s="20">
        <f t="shared" si="556"/>
        <v>0</v>
      </c>
      <c r="L1284" s="22">
        <f t="shared" si="515"/>
        <v>-100</v>
      </c>
      <c r="M1284" s="20">
        <f t="shared" si="556"/>
        <v>0</v>
      </c>
      <c r="N1284" s="20">
        <f t="shared" si="556"/>
        <v>0</v>
      </c>
      <c r="O1284" s="22" t="str">
        <f t="shared" si="505"/>
        <v>-</v>
      </c>
      <c r="P1284" s="20">
        <f t="shared" si="556"/>
        <v>0</v>
      </c>
      <c r="Q1284" s="20">
        <f t="shared" si="556"/>
        <v>0</v>
      </c>
      <c r="R1284" s="22" t="str">
        <f t="shared" si="506"/>
        <v>-</v>
      </c>
      <c r="S1284" s="20">
        <f t="shared" si="556"/>
        <v>0</v>
      </c>
      <c r="T1284" s="20">
        <f t="shared" si="556"/>
        <v>0</v>
      </c>
      <c r="U1284" s="23" t="str">
        <f t="shared" si="507"/>
        <v>-</v>
      </c>
      <c r="V1284" s="79">
        <v>0</v>
      </c>
      <c r="W1284" s="80" t="s">
        <v>1226</v>
      </c>
      <c r="X1284" s="79">
        <v>0</v>
      </c>
      <c r="Y1284" s="80" t="s">
        <v>1226</v>
      </c>
      <c r="Z1284" s="79">
        <v>0</v>
      </c>
      <c r="AA1284" s="24" t="str">
        <f t="shared" si="508"/>
        <v>-</v>
      </c>
      <c r="AB1284" s="63">
        <f t="shared" si="556"/>
        <v>0</v>
      </c>
      <c r="AC1284" s="23" t="str">
        <f t="shared" si="509"/>
        <v>-</v>
      </c>
    </row>
    <row r="1285" spans="1:29">
      <c r="A1285" s="25"/>
      <c r="B1285" s="25"/>
      <c r="C1285" s="25"/>
      <c r="D1285" s="25"/>
      <c r="E1285" s="26" t="s">
        <v>204</v>
      </c>
      <c r="F1285" s="28"/>
      <c r="G1285" s="32" t="s">
        <v>355</v>
      </c>
      <c r="H1285" s="20">
        <f t="shared" ref="H1285:AB1285" si="557">SUM(H1286)</f>
        <v>8448286</v>
      </c>
      <c r="I1285" s="20">
        <f t="shared" si="557"/>
        <v>-993552721</v>
      </c>
      <c r="J1285" s="20">
        <f t="shared" si="557"/>
        <v>0</v>
      </c>
      <c r="K1285" s="20">
        <f t="shared" si="557"/>
        <v>0</v>
      </c>
      <c r="L1285" s="22">
        <f t="shared" si="515"/>
        <v>-100</v>
      </c>
      <c r="M1285" s="20">
        <f t="shared" si="557"/>
        <v>0</v>
      </c>
      <c r="N1285" s="20">
        <f t="shared" si="557"/>
        <v>0</v>
      </c>
      <c r="O1285" s="22" t="str">
        <f t="shared" si="505"/>
        <v>-</v>
      </c>
      <c r="P1285" s="20">
        <f t="shared" si="557"/>
        <v>0</v>
      </c>
      <c r="Q1285" s="20">
        <f t="shared" si="557"/>
        <v>0</v>
      </c>
      <c r="R1285" s="22" t="str">
        <f t="shared" si="506"/>
        <v>-</v>
      </c>
      <c r="S1285" s="20">
        <f t="shared" si="557"/>
        <v>0</v>
      </c>
      <c r="T1285" s="20">
        <f t="shared" si="557"/>
        <v>0</v>
      </c>
      <c r="U1285" s="23" t="str">
        <f t="shared" si="507"/>
        <v>-</v>
      </c>
      <c r="V1285" s="79">
        <v>0</v>
      </c>
      <c r="W1285" s="80" t="s">
        <v>1226</v>
      </c>
      <c r="X1285" s="79">
        <v>0</v>
      </c>
      <c r="Y1285" s="80" t="s">
        <v>1226</v>
      </c>
      <c r="Z1285" s="79">
        <v>0</v>
      </c>
      <c r="AA1285" s="24" t="str">
        <f t="shared" si="508"/>
        <v>-</v>
      </c>
      <c r="AB1285" s="63">
        <f t="shared" si="557"/>
        <v>0</v>
      </c>
      <c r="AC1285" s="23" t="str">
        <f t="shared" si="509"/>
        <v>-</v>
      </c>
    </row>
    <row r="1286" spans="1:29">
      <c r="A1286" s="25"/>
      <c r="B1286" s="25"/>
      <c r="C1286" s="25"/>
      <c r="D1286" s="25"/>
      <c r="E1286" s="25"/>
      <c r="F1286" s="28" t="s">
        <v>1146</v>
      </c>
      <c r="G1286" s="29">
        <v>100</v>
      </c>
      <c r="H1286" s="30">
        <v>8448286</v>
      </c>
      <c r="I1286" s="30">
        <v>-993552721</v>
      </c>
      <c r="J1286" s="31"/>
      <c r="K1286" s="31"/>
      <c r="L1286" s="22">
        <f t="shared" si="515"/>
        <v>-100</v>
      </c>
      <c r="M1286" s="31"/>
      <c r="N1286" s="31"/>
      <c r="O1286" s="22" t="str">
        <f t="shared" si="505"/>
        <v>-</v>
      </c>
      <c r="P1286" s="31"/>
      <c r="Q1286" s="31"/>
      <c r="R1286" s="22" t="str">
        <f t="shared" si="506"/>
        <v>-</v>
      </c>
      <c r="S1286" s="31"/>
      <c r="T1286" s="31"/>
      <c r="U1286" s="23" t="str">
        <f t="shared" si="507"/>
        <v>-</v>
      </c>
      <c r="V1286" s="30">
        <v>0</v>
      </c>
      <c r="W1286" s="24" t="s">
        <v>1226</v>
      </c>
      <c r="X1286" s="30">
        <v>0</v>
      </c>
      <c r="Y1286" s="24" t="s">
        <v>1226</v>
      </c>
      <c r="Z1286" s="30">
        <v>0</v>
      </c>
      <c r="AA1286" s="24" t="str">
        <f t="shared" si="508"/>
        <v>-</v>
      </c>
      <c r="AB1286" s="68"/>
      <c r="AC1286" s="23" t="str">
        <f t="shared" si="509"/>
        <v>-</v>
      </c>
    </row>
    <row r="1287" spans="1:29">
      <c r="A1287" s="25"/>
      <c r="B1287" s="25"/>
      <c r="C1287" s="25"/>
      <c r="D1287" s="25"/>
      <c r="E1287" s="26" t="s">
        <v>12</v>
      </c>
      <c r="F1287" s="28"/>
      <c r="G1287" s="32" t="s">
        <v>355</v>
      </c>
      <c r="H1287" s="20">
        <f t="shared" ref="H1287:AB1287" si="558">SUM(H1288)</f>
        <v>0</v>
      </c>
      <c r="I1287" s="20">
        <f t="shared" si="558"/>
        <v>-16283</v>
      </c>
      <c r="J1287" s="20">
        <f t="shared" si="558"/>
        <v>0</v>
      </c>
      <c r="K1287" s="20">
        <f t="shared" si="558"/>
        <v>0</v>
      </c>
      <c r="L1287" s="22">
        <f t="shared" si="515"/>
        <v>-100</v>
      </c>
      <c r="M1287" s="20">
        <f t="shared" si="558"/>
        <v>0</v>
      </c>
      <c r="N1287" s="20">
        <f t="shared" si="558"/>
        <v>0</v>
      </c>
      <c r="O1287" s="22" t="str">
        <f t="shared" si="505"/>
        <v>-</v>
      </c>
      <c r="P1287" s="20">
        <f t="shared" si="558"/>
        <v>0</v>
      </c>
      <c r="Q1287" s="20">
        <f t="shared" si="558"/>
        <v>0</v>
      </c>
      <c r="R1287" s="22" t="str">
        <f t="shared" si="506"/>
        <v>-</v>
      </c>
      <c r="S1287" s="20">
        <f t="shared" si="558"/>
        <v>0</v>
      </c>
      <c r="T1287" s="20">
        <f t="shared" si="558"/>
        <v>0</v>
      </c>
      <c r="U1287" s="23" t="str">
        <f t="shared" si="507"/>
        <v>-</v>
      </c>
      <c r="V1287" s="79">
        <v>0</v>
      </c>
      <c r="W1287" s="80" t="s">
        <v>1226</v>
      </c>
      <c r="X1287" s="79">
        <v>0</v>
      </c>
      <c r="Y1287" s="80" t="s">
        <v>1226</v>
      </c>
      <c r="Z1287" s="79">
        <v>0</v>
      </c>
      <c r="AA1287" s="24" t="str">
        <f t="shared" si="508"/>
        <v>-</v>
      </c>
      <c r="AB1287" s="63">
        <f t="shared" si="558"/>
        <v>0</v>
      </c>
      <c r="AC1287" s="23" t="str">
        <f t="shared" si="509"/>
        <v>-</v>
      </c>
    </row>
    <row r="1288" spans="1:29">
      <c r="A1288" s="25"/>
      <c r="B1288" s="25"/>
      <c r="C1288" s="25"/>
      <c r="D1288" s="25"/>
      <c r="E1288" s="25"/>
      <c r="F1288" s="28" t="s">
        <v>1147</v>
      </c>
      <c r="G1288" s="29">
        <v>100</v>
      </c>
      <c r="H1288" s="31">
        <v>0</v>
      </c>
      <c r="I1288" s="30">
        <v>-16283</v>
      </c>
      <c r="J1288" s="31"/>
      <c r="K1288" s="31"/>
      <c r="L1288" s="22">
        <f t="shared" si="515"/>
        <v>-100</v>
      </c>
      <c r="M1288" s="31"/>
      <c r="N1288" s="31"/>
      <c r="O1288" s="22" t="str">
        <f t="shared" si="505"/>
        <v>-</v>
      </c>
      <c r="P1288" s="31"/>
      <c r="Q1288" s="31"/>
      <c r="R1288" s="22" t="str">
        <f t="shared" si="506"/>
        <v>-</v>
      </c>
      <c r="S1288" s="31"/>
      <c r="T1288" s="31"/>
      <c r="U1288" s="23" t="str">
        <f t="shared" si="507"/>
        <v>-</v>
      </c>
      <c r="V1288" s="30">
        <v>0</v>
      </c>
      <c r="W1288" s="24" t="s">
        <v>1226</v>
      </c>
      <c r="X1288" s="30">
        <v>0</v>
      </c>
      <c r="Y1288" s="24" t="s">
        <v>1226</v>
      </c>
      <c r="Z1288" s="30">
        <v>0</v>
      </c>
      <c r="AA1288" s="24" t="str">
        <f t="shared" si="508"/>
        <v>-</v>
      </c>
      <c r="AB1288" s="68"/>
      <c r="AC1288" s="23" t="str">
        <f t="shared" si="509"/>
        <v>-</v>
      </c>
    </row>
    <row r="1289" spans="1:29">
      <c r="A1289" s="25"/>
      <c r="B1289" s="25"/>
      <c r="C1289" s="26" t="s">
        <v>67</v>
      </c>
      <c r="D1289" s="26"/>
      <c r="E1289" s="26"/>
      <c r="F1289" s="28"/>
      <c r="G1289" s="32" t="s">
        <v>355</v>
      </c>
      <c r="H1289" s="20">
        <f t="shared" ref="H1289:AB1289" si="559">H1290+H1299</f>
        <v>0</v>
      </c>
      <c r="I1289" s="20">
        <f t="shared" si="559"/>
        <v>-2183851</v>
      </c>
      <c r="J1289" s="20">
        <f t="shared" si="559"/>
        <v>0</v>
      </c>
      <c r="K1289" s="20">
        <f t="shared" si="559"/>
        <v>0</v>
      </c>
      <c r="L1289" s="22">
        <f t="shared" si="515"/>
        <v>-100</v>
      </c>
      <c r="M1289" s="20">
        <f t="shared" si="559"/>
        <v>0</v>
      </c>
      <c r="N1289" s="20">
        <f t="shared" si="559"/>
        <v>0</v>
      </c>
      <c r="O1289" s="22" t="str">
        <f t="shared" si="505"/>
        <v>-</v>
      </c>
      <c r="P1289" s="20">
        <f t="shared" si="559"/>
        <v>0</v>
      </c>
      <c r="Q1289" s="20">
        <f t="shared" si="559"/>
        <v>0</v>
      </c>
      <c r="R1289" s="22" t="str">
        <f t="shared" si="506"/>
        <v>-</v>
      </c>
      <c r="S1289" s="20">
        <f t="shared" si="559"/>
        <v>0</v>
      </c>
      <c r="T1289" s="20">
        <f t="shared" si="559"/>
        <v>0</v>
      </c>
      <c r="U1289" s="23" t="str">
        <f t="shared" si="507"/>
        <v>-</v>
      </c>
      <c r="V1289" s="79">
        <v>0</v>
      </c>
      <c r="W1289" s="80" t="s">
        <v>1226</v>
      </c>
      <c r="X1289" s="79">
        <v>0</v>
      </c>
      <c r="Y1289" s="80" t="s">
        <v>1226</v>
      </c>
      <c r="Z1289" s="79">
        <v>0</v>
      </c>
      <c r="AA1289" s="24" t="str">
        <f t="shared" si="508"/>
        <v>-</v>
      </c>
      <c r="AB1289" s="63">
        <f t="shared" si="559"/>
        <v>0</v>
      </c>
      <c r="AC1289" s="23" t="str">
        <f t="shared" si="509"/>
        <v>-</v>
      </c>
    </row>
    <row r="1290" spans="1:29">
      <c r="A1290" s="25"/>
      <c r="B1290" s="25"/>
      <c r="C1290" s="25"/>
      <c r="D1290" s="26" t="s">
        <v>435</v>
      </c>
      <c r="E1290" s="26"/>
      <c r="F1290" s="28"/>
      <c r="G1290" s="32" t="s">
        <v>355</v>
      </c>
      <c r="H1290" s="20">
        <f t="shared" ref="H1290:AB1290" si="560">H1291+H1293+H1295+H1297</f>
        <v>0</v>
      </c>
      <c r="I1290" s="20">
        <f t="shared" si="560"/>
        <v>-1446462</v>
      </c>
      <c r="J1290" s="20">
        <f t="shared" si="560"/>
        <v>0</v>
      </c>
      <c r="K1290" s="20">
        <f t="shared" si="560"/>
        <v>0</v>
      </c>
      <c r="L1290" s="22">
        <f t="shared" si="515"/>
        <v>-100</v>
      </c>
      <c r="M1290" s="20">
        <f t="shared" si="560"/>
        <v>0</v>
      </c>
      <c r="N1290" s="20">
        <f t="shared" si="560"/>
        <v>0</v>
      </c>
      <c r="O1290" s="22" t="str">
        <f t="shared" si="505"/>
        <v>-</v>
      </c>
      <c r="P1290" s="20">
        <f t="shared" si="560"/>
        <v>0</v>
      </c>
      <c r="Q1290" s="20">
        <f t="shared" si="560"/>
        <v>0</v>
      </c>
      <c r="R1290" s="22" t="str">
        <f t="shared" si="506"/>
        <v>-</v>
      </c>
      <c r="S1290" s="20">
        <f t="shared" si="560"/>
        <v>0</v>
      </c>
      <c r="T1290" s="20">
        <f t="shared" si="560"/>
        <v>0</v>
      </c>
      <c r="U1290" s="23" t="str">
        <f t="shared" si="507"/>
        <v>-</v>
      </c>
      <c r="V1290" s="79">
        <v>0</v>
      </c>
      <c r="W1290" s="80" t="s">
        <v>1226</v>
      </c>
      <c r="X1290" s="79">
        <v>0</v>
      </c>
      <c r="Y1290" s="80" t="s">
        <v>1226</v>
      </c>
      <c r="Z1290" s="79">
        <v>0</v>
      </c>
      <c r="AA1290" s="24" t="str">
        <f t="shared" si="508"/>
        <v>-</v>
      </c>
      <c r="AB1290" s="63">
        <f t="shared" si="560"/>
        <v>0</v>
      </c>
      <c r="AC1290" s="23" t="str">
        <f t="shared" si="509"/>
        <v>-</v>
      </c>
    </row>
    <row r="1291" spans="1:29">
      <c r="A1291" s="25"/>
      <c r="B1291" s="25"/>
      <c r="C1291" s="25"/>
      <c r="D1291" s="25"/>
      <c r="E1291" s="26" t="s">
        <v>13</v>
      </c>
      <c r="F1291" s="28"/>
      <c r="G1291" s="32" t="s">
        <v>355</v>
      </c>
      <c r="H1291" s="20">
        <f t="shared" ref="H1291:AB1291" si="561">SUM(H1292)</f>
        <v>0</v>
      </c>
      <c r="I1291" s="20">
        <f t="shared" si="561"/>
        <v>-1261365</v>
      </c>
      <c r="J1291" s="20">
        <f t="shared" si="561"/>
        <v>0</v>
      </c>
      <c r="K1291" s="20">
        <f t="shared" si="561"/>
        <v>0</v>
      </c>
      <c r="L1291" s="22">
        <f t="shared" si="515"/>
        <v>-100</v>
      </c>
      <c r="M1291" s="20">
        <f t="shared" si="561"/>
        <v>0</v>
      </c>
      <c r="N1291" s="20">
        <f t="shared" si="561"/>
        <v>0</v>
      </c>
      <c r="O1291" s="22" t="str">
        <f t="shared" si="505"/>
        <v>-</v>
      </c>
      <c r="P1291" s="20">
        <f t="shared" si="561"/>
        <v>0</v>
      </c>
      <c r="Q1291" s="20">
        <f t="shared" si="561"/>
        <v>0</v>
      </c>
      <c r="R1291" s="22" t="str">
        <f t="shared" si="506"/>
        <v>-</v>
      </c>
      <c r="S1291" s="20">
        <f t="shared" si="561"/>
        <v>0</v>
      </c>
      <c r="T1291" s="20">
        <f t="shared" si="561"/>
        <v>0</v>
      </c>
      <c r="U1291" s="23" t="str">
        <f t="shared" si="507"/>
        <v>-</v>
      </c>
      <c r="V1291" s="79">
        <v>0</v>
      </c>
      <c r="W1291" s="80" t="s">
        <v>1226</v>
      </c>
      <c r="X1291" s="79">
        <v>0</v>
      </c>
      <c r="Y1291" s="80" t="s">
        <v>1226</v>
      </c>
      <c r="Z1291" s="79">
        <v>0</v>
      </c>
      <c r="AA1291" s="24" t="str">
        <f t="shared" si="508"/>
        <v>-</v>
      </c>
      <c r="AB1291" s="63">
        <f t="shared" si="561"/>
        <v>0</v>
      </c>
      <c r="AC1291" s="23" t="str">
        <f t="shared" si="509"/>
        <v>-</v>
      </c>
    </row>
    <row r="1292" spans="1:29">
      <c r="A1292" s="25"/>
      <c r="B1292" s="25"/>
      <c r="C1292" s="25"/>
      <c r="D1292" s="25"/>
      <c r="E1292" s="25"/>
      <c r="F1292" s="28" t="s">
        <v>1148</v>
      </c>
      <c r="G1292" s="29">
        <v>100</v>
      </c>
      <c r="H1292" s="31">
        <v>0</v>
      </c>
      <c r="I1292" s="30">
        <v>-1261365</v>
      </c>
      <c r="J1292" s="31"/>
      <c r="K1292" s="31"/>
      <c r="L1292" s="22">
        <f t="shared" si="515"/>
        <v>-100</v>
      </c>
      <c r="M1292" s="31"/>
      <c r="N1292" s="31"/>
      <c r="O1292" s="22" t="str">
        <f t="shared" si="505"/>
        <v>-</v>
      </c>
      <c r="P1292" s="31"/>
      <c r="Q1292" s="31"/>
      <c r="R1292" s="22" t="str">
        <f t="shared" si="506"/>
        <v>-</v>
      </c>
      <c r="S1292" s="31"/>
      <c r="T1292" s="31"/>
      <c r="U1292" s="23" t="str">
        <f t="shared" si="507"/>
        <v>-</v>
      </c>
      <c r="V1292" s="30">
        <v>0</v>
      </c>
      <c r="W1292" s="24" t="s">
        <v>1226</v>
      </c>
      <c r="X1292" s="30">
        <v>0</v>
      </c>
      <c r="Y1292" s="24" t="s">
        <v>1226</v>
      </c>
      <c r="Z1292" s="30">
        <v>0</v>
      </c>
      <c r="AA1292" s="24" t="str">
        <f t="shared" si="508"/>
        <v>-</v>
      </c>
      <c r="AB1292" s="68"/>
      <c r="AC1292" s="23" t="str">
        <f t="shared" si="509"/>
        <v>-</v>
      </c>
    </row>
    <row r="1293" spans="1:29">
      <c r="A1293" s="25"/>
      <c r="B1293" s="25"/>
      <c r="C1293" s="25"/>
      <c r="D1293" s="25"/>
      <c r="E1293" s="26" t="s">
        <v>14</v>
      </c>
      <c r="F1293" s="28"/>
      <c r="G1293" s="32" t="s">
        <v>355</v>
      </c>
      <c r="H1293" s="20">
        <f t="shared" ref="H1293:AB1293" si="562">SUM(H1294)</f>
        <v>0</v>
      </c>
      <c r="I1293" s="20">
        <f t="shared" si="562"/>
        <v>-73936</v>
      </c>
      <c r="J1293" s="20">
        <f t="shared" si="562"/>
        <v>0</v>
      </c>
      <c r="K1293" s="20">
        <f t="shared" si="562"/>
        <v>0</v>
      </c>
      <c r="L1293" s="22">
        <f t="shared" si="515"/>
        <v>-100</v>
      </c>
      <c r="M1293" s="20">
        <f t="shared" si="562"/>
        <v>0</v>
      </c>
      <c r="N1293" s="20">
        <f t="shared" si="562"/>
        <v>0</v>
      </c>
      <c r="O1293" s="22" t="str">
        <f t="shared" si="505"/>
        <v>-</v>
      </c>
      <c r="P1293" s="20">
        <f t="shared" si="562"/>
        <v>0</v>
      </c>
      <c r="Q1293" s="20">
        <f t="shared" si="562"/>
        <v>0</v>
      </c>
      <c r="R1293" s="22" t="str">
        <f t="shared" si="506"/>
        <v>-</v>
      </c>
      <c r="S1293" s="20">
        <f t="shared" si="562"/>
        <v>0</v>
      </c>
      <c r="T1293" s="20">
        <f t="shared" si="562"/>
        <v>0</v>
      </c>
      <c r="U1293" s="23" t="str">
        <f t="shared" si="507"/>
        <v>-</v>
      </c>
      <c r="V1293" s="79">
        <v>0</v>
      </c>
      <c r="W1293" s="80" t="s">
        <v>1226</v>
      </c>
      <c r="X1293" s="79">
        <v>0</v>
      </c>
      <c r="Y1293" s="80" t="s">
        <v>1226</v>
      </c>
      <c r="Z1293" s="79">
        <v>0</v>
      </c>
      <c r="AA1293" s="24" t="str">
        <f t="shared" si="508"/>
        <v>-</v>
      </c>
      <c r="AB1293" s="63">
        <f t="shared" si="562"/>
        <v>0</v>
      </c>
      <c r="AC1293" s="23" t="str">
        <f t="shared" si="509"/>
        <v>-</v>
      </c>
    </row>
    <row r="1294" spans="1:29">
      <c r="A1294" s="25"/>
      <c r="B1294" s="25"/>
      <c r="C1294" s="25"/>
      <c r="D1294" s="25"/>
      <c r="E1294" s="25"/>
      <c r="F1294" s="28" t="s">
        <v>1149</v>
      </c>
      <c r="G1294" s="29">
        <v>100</v>
      </c>
      <c r="H1294" s="31">
        <v>0</v>
      </c>
      <c r="I1294" s="30">
        <v>-73936</v>
      </c>
      <c r="J1294" s="31"/>
      <c r="K1294" s="31"/>
      <c r="L1294" s="22">
        <f t="shared" si="515"/>
        <v>-100</v>
      </c>
      <c r="M1294" s="31"/>
      <c r="N1294" s="31"/>
      <c r="O1294" s="22" t="str">
        <f t="shared" si="505"/>
        <v>-</v>
      </c>
      <c r="P1294" s="31"/>
      <c r="Q1294" s="31"/>
      <c r="R1294" s="22" t="str">
        <f t="shared" si="506"/>
        <v>-</v>
      </c>
      <c r="S1294" s="31"/>
      <c r="T1294" s="31"/>
      <c r="U1294" s="23" t="str">
        <f t="shared" si="507"/>
        <v>-</v>
      </c>
      <c r="V1294" s="30">
        <v>0</v>
      </c>
      <c r="W1294" s="24" t="s">
        <v>1226</v>
      </c>
      <c r="X1294" s="30">
        <v>0</v>
      </c>
      <c r="Y1294" s="24" t="s">
        <v>1226</v>
      </c>
      <c r="Z1294" s="30">
        <v>0</v>
      </c>
      <c r="AA1294" s="24" t="str">
        <f t="shared" si="508"/>
        <v>-</v>
      </c>
      <c r="AB1294" s="68"/>
      <c r="AC1294" s="23" t="str">
        <f t="shared" si="509"/>
        <v>-</v>
      </c>
    </row>
    <row r="1295" spans="1:29">
      <c r="A1295" s="25"/>
      <c r="B1295" s="25"/>
      <c r="C1295" s="25"/>
      <c r="D1295" s="25"/>
      <c r="E1295" s="26" t="s">
        <v>15</v>
      </c>
      <c r="F1295" s="28"/>
      <c r="G1295" s="32" t="s">
        <v>355</v>
      </c>
      <c r="H1295" s="20">
        <f t="shared" ref="H1295:AB1295" si="563">SUM(H1296)</f>
        <v>0</v>
      </c>
      <c r="I1295" s="20">
        <f t="shared" si="563"/>
        <v>-23262</v>
      </c>
      <c r="J1295" s="20">
        <f t="shared" si="563"/>
        <v>0</v>
      </c>
      <c r="K1295" s="20">
        <f t="shared" si="563"/>
        <v>0</v>
      </c>
      <c r="L1295" s="22">
        <f t="shared" si="515"/>
        <v>-100</v>
      </c>
      <c r="M1295" s="20">
        <f t="shared" si="563"/>
        <v>0</v>
      </c>
      <c r="N1295" s="20">
        <f t="shared" si="563"/>
        <v>0</v>
      </c>
      <c r="O1295" s="22" t="str">
        <f t="shared" si="505"/>
        <v>-</v>
      </c>
      <c r="P1295" s="20">
        <f t="shared" si="563"/>
        <v>0</v>
      </c>
      <c r="Q1295" s="20">
        <f t="shared" si="563"/>
        <v>0</v>
      </c>
      <c r="R1295" s="22" t="str">
        <f t="shared" si="506"/>
        <v>-</v>
      </c>
      <c r="S1295" s="20">
        <f t="shared" si="563"/>
        <v>0</v>
      </c>
      <c r="T1295" s="20">
        <f t="shared" si="563"/>
        <v>0</v>
      </c>
      <c r="U1295" s="23" t="str">
        <f t="shared" si="507"/>
        <v>-</v>
      </c>
      <c r="V1295" s="79">
        <v>0</v>
      </c>
      <c r="W1295" s="80" t="s">
        <v>1226</v>
      </c>
      <c r="X1295" s="79">
        <v>0</v>
      </c>
      <c r="Y1295" s="80" t="s">
        <v>1226</v>
      </c>
      <c r="Z1295" s="79">
        <v>0</v>
      </c>
      <c r="AA1295" s="24" t="str">
        <f t="shared" si="508"/>
        <v>-</v>
      </c>
      <c r="AB1295" s="63">
        <f t="shared" si="563"/>
        <v>0</v>
      </c>
      <c r="AC1295" s="23" t="str">
        <f t="shared" si="509"/>
        <v>-</v>
      </c>
    </row>
    <row r="1296" spans="1:29">
      <c r="A1296" s="25"/>
      <c r="B1296" s="25"/>
      <c r="C1296" s="25"/>
      <c r="D1296" s="25"/>
      <c r="E1296" s="25"/>
      <c r="F1296" s="28" t="s">
        <v>1150</v>
      </c>
      <c r="G1296" s="29">
        <v>100</v>
      </c>
      <c r="H1296" s="31">
        <v>0</v>
      </c>
      <c r="I1296" s="30">
        <v>-23262</v>
      </c>
      <c r="J1296" s="31"/>
      <c r="K1296" s="31"/>
      <c r="L1296" s="22">
        <f t="shared" si="515"/>
        <v>-100</v>
      </c>
      <c r="M1296" s="31"/>
      <c r="N1296" s="31"/>
      <c r="O1296" s="22" t="str">
        <f t="shared" si="505"/>
        <v>-</v>
      </c>
      <c r="P1296" s="31"/>
      <c r="Q1296" s="31"/>
      <c r="R1296" s="22" t="str">
        <f t="shared" si="506"/>
        <v>-</v>
      </c>
      <c r="S1296" s="31"/>
      <c r="T1296" s="31"/>
      <c r="U1296" s="23" t="str">
        <f t="shared" si="507"/>
        <v>-</v>
      </c>
      <c r="V1296" s="30">
        <v>0</v>
      </c>
      <c r="W1296" s="24" t="s">
        <v>1226</v>
      </c>
      <c r="X1296" s="30">
        <v>0</v>
      </c>
      <c r="Y1296" s="24" t="s">
        <v>1226</v>
      </c>
      <c r="Z1296" s="30">
        <v>0</v>
      </c>
      <c r="AA1296" s="24" t="str">
        <f t="shared" si="508"/>
        <v>-</v>
      </c>
      <c r="AB1296" s="68"/>
      <c r="AC1296" s="23" t="str">
        <f t="shared" si="509"/>
        <v>-</v>
      </c>
    </row>
    <row r="1297" spans="1:29">
      <c r="A1297" s="25"/>
      <c r="B1297" s="25"/>
      <c r="C1297" s="25"/>
      <c r="D1297" s="25"/>
      <c r="E1297" s="26" t="s">
        <v>16</v>
      </c>
      <c r="F1297" s="28"/>
      <c r="G1297" s="32" t="s">
        <v>355</v>
      </c>
      <c r="H1297" s="20">
        <f t="shared" ref="H1297:AB1297" si="564">SUM(H1298)</f>
        <v>0</v>
      </c>
      <c r="I1297" s="20">
        <f t="shared" si="564"/>
        <v>-87899</v>
      </c>
      <c r="J1297" s="20">
        <f t="shared" si="564"/>
        <v>0</v>
      </c>
      <c r="K1297" s="20">
        <f t="shared" si="564"/>
        <v>0</v>
      </c>
      <c r="L1297" s="22">
        <f t="shared" si="515"/>
        <v>-100</v>
      </c>
      <c r="M1297" s="20">
        <f t="shared" si="564"/>
        <v>0</v>
      </c>
      <c r="N1297" s="20">
        <f t="shared" si="564"/>
        <v>0</v>
      </c>
      <c r="O1297" s="22" t="str">
        <f t="shared" si="505"/>
        <v>-</v>
      </c>
      <c r="P1297" s="20">
        <f t="shared" si="564"/>
        <v>0</v>
      </c>
      <c r="Q1297" s="20">
        <f t="shared" si="564"/>
        <v>0</v>
      </c>
      <c r="R1297" s="22" t="str">
        <f t="shared" si="506"/>
        <v>-</v>
      </c>
      <c r="S1297" s="20">
        <f t="shared" si="564"/>
        <v>0</v>
      </c>
      <c r="T1297" s="20">
        <f t="shared" si="564"/>
        <v>0</v>
      </c>
      <c r="U1297" s="23" t="str">
        <f t="shared" si="507"/>
        <v>-</v>
      </c>
      <c r="V1297" s="79">
        <v>0</v>
      </c>
      <c r="W1297" s="80" t="s">
        <v>1226</v>
      </c>
      <c r="X1297" s="79">
        <v>0</v>
      </c>
      <c r="Y1297" s="80" t="s">
        <v>1226</v>
      </c>
      <c r="Z1297" s="79">
        <v>0</v>
      </c>
      <c r="AA1297" s="24" t="str">
        <f t="shared" si="508"/>
        <v>-</v>
      </c>
      <c r="AB1297" s="63">
        <f t="shared" si="564"/>
        <v>0</v>
      </c>
      <c r="AC1297" s="23" t="str">
        <f t="shared" si="509"/>
        <v>-</v>
      </c>
    </row>
    <row r="1298" spans="1:29">
      <c r="A1298" s="25"/>
      <c r="B1298" s="25"/>
      <c r="C1298" s="25"/>
      <c r="D1298" s="25"/>
      <c r="E1298" s="25"/>
      <c r="F1298" s="28" t="s">
        <v>1151</v>
      </c>
      <c r="G1298" s="29">
        <v>100</v>
      </c>
      <c r="H1298" s="31">
        <v>0</v>
      </c>
      <c r="I1298" s="30">
        <v>-87899</v>
      </c>
      <c r="J1298" s="31"/>
      <c r="K1298" s="31"/>
      <c r="L1298" s="22">
        <f t="shared" si="515"/>
        <v>-100</v>
      </c>
      <c r="M1298" s="31"/>
      <c r="N1298" s="31"/>
      <c r="O1298" s="22" t="str">
        <f t="shared" si="505"/>
        <v>-</v>
      </c>
      <c r="P1298" s="31"/>
      <c r="Q1298" s="31"/>
      <c r="R1298" s="22" t="str">
        <f t="shared" si="506"/>
        <v>-</v>
      </c>
      <c r="S1298" s="31"/>
      <c r="T1298" s="31"/>
      <c r="U1298" s="23" t="str">
        <f t="shared" si="507"/>
        <v>-</v>
      </c>
      <c r="V1298" s="30">
        <v>0</v>
      </c>
      <c r="W1298" s="24" t="s">
        <v>1226</v>
      </c>
      <c r="X1298" s="30">
        <v>0</v>
      </c>
      <c r="Y1298" s="24" t="s">
        <v>1226</v>
      </c>
      <c r="Z1298" s="30">
        <v>0</v>
      </c>
      <c r="AA1298" s="24" t="str">
        <f t="shared" si="508"/>
        <v>-</v>
      </c>
      <c r="AB1298" s="68"/>
      <c r="AC1298" s="23" t="str">
        <f t="shared" si="509"/>
        <v>-</v>
      </c>
    </row>
    <row r="1299" spans="1:29">
      <c r="A1299" s="25"/>
      <c r="B1299" s="25"/>
      <c r="C1299" s="25"/>
      <c r="D1299" s="26" t="s">
        <v>436</v>
      </c>
      <c r="E1299" s="26"/>
      <c r="F1299" s="28"/>
      <c r="G1299" s="32" t="s">
        <v>355</v>
      </c>
      <c r="H1299" s="20">
        <f t="shared" ref="H1299:AB1299" si="565">H1300</f>
        <v>0</v>
      </c>
      <c r="I1299" s="20">
        <f t="shared" si="565"/>
        <v>-737389</v>
      </c>
      <c r="J1299" s="20">
        <f t="shared" si="565"/>
        <v>0</v>
      </c>
      <c r="K1299" s="20">
        <f t="shared" si="565"/>
        <v>0</v>
      </c>
      <c r="L1299" s="22">
        <f t="shared" si="515"/>
        <v>-100</v>
      </c>
      <c r="M1299" s="20">
        <f t="shared" si="565"/>
        <v>0</v>
      </c>
      <c r="N1299" s="20">
        <f t="shared" si="565"/>
        <v>0</v>
      </c>
      <c r="O1299" s="22" t="str">
        <f t="shared" si="505"/>
        <v>-</v>
      </c>
      <c r="P1299" s="20">
        <f t="shared" si="565"/>
        <v>0</v>
      </c>
      <c r="Q1299" s="20">
        <f t="shared" si="565"/>
        <v>0</v>
      </c>
      <c r="R1299" s="22" t="str">
        <f t="shared" si="506"/>
        <v>-</v>
      </c>
      <c r="S1299" s="20">
        <f t="shared" si="565"/>
        <v>0</v>
      </c>
      <c r="T1299" s="20">
        <f t="shared" si="565"/>
        <v>0</v>
      </c>
      <c r="U1299" s="23" t="str">
        <f t="shared" si="507"/>
        <v>-</v>
      </c>
      <c r="V1299" s="79">
        <v>0</v>
      </c>
      <c r="W1299" s="80" t="s">
        <v>1226</v>
      </c>
      <c r="X1299" s="79">
        <v>0</v>
      </c>
      <c r="Y1299" s="80" t="s">
        <v>1226</v>
      </c>
      <c r="Z1299" s="79">
        <v>0</v>
      </c>
      <c r="AA1299" s="24" t="str">
        <f t="shared" si="508"/>
        <v>-</v>
      </c>
      <c r="AB1299" s="63">
        <f t="shared" si="565"/>
        <v>0</v>
      </c>
      <c r="AC1299" s="23" t="str">
        <f t="shared" si="509"/>
        <v>-</v>
      </c>
    </row>
    <row r="1300" spans="1:29">
      <c r="A1300" s="25"/>
      <c r="B1300" s="25"/>
      <c r="C1300" s="25"/>
      <c r="D1300" s="25"/>
      <c r="E1300" s="26" t="s">
        <v>330</v>
      </c>
      <c r="F1300" s="28"/>
      <c r="G1300" s="32" t="s">
        <v>355</v>
      </c>
      <c r="H1300" s="20">
        <f t="shared" ref="H1300:AB1300" si="566">SUM(H1301)</f>
        <v>0</v>
      </c>
      <c r="I1300" s="20">
        <f t="shared" si="566"/>
        <v>-737389</v>
      </c>
      <c r="J1300" s="20">
        <f t="shared" si="566"/>
        <v>0</v>
      </c>
      <c r="K1300" s="20">
        <f t="shared" si="566"/>
        <v>0</v>
      </c>
      <c r="L1300" s="22">
        <f t="shared" si="515"/>
        <v>-100</v>
      </c>
      <c r="M1300" s="20">
        <f t="shared" si="566"/>
        <v>0</v>
      </c>
      <c r="N1300" s="20">
        <f t="shared" si="566"/>
        <v>0</v>
      </c>
      <c r="O1300" s="22" t="str">
        <f t="shared" si="505"/>
        <v>-</v>
      </c>
      <c r="P1300" s="20">
        <f t="shared" si="566"/>
        <v>0</v>
      </c>
      <c r="Q1300" s="20">
        <f t="shared" si="566"/>
        <v>0</v>
      </c>
      <c r="R1300" s="22" t="str">
        <f t="shared" si="506"/>
        <v>-</v>
      </c>
      <c r="S1300" s="20">
        <f t="shared" si="566"/>
        <v>0</v>
      </c>
      <c r="T1300" s="20">
        <f t="shared" si="566"/>
        <v>0</v>
      </c>
      <c r="U1300" s="23" t="str">
        <f t="shared" si="507"/>
        <v>-</v>
      </c>
      <c r="V1300" s="79">
        <v>0</v>
      </c>
      <c r="W1300" s="80" t="s">
        <v>1226</v>
      </c>
      <c r="X1300" s="79">
        <v>0</v>
      </c>
      <c r="Y1300" s="80" t="s">
        <v>1226</v>
      </c>
      <c r="Z1300" s="79">
        <v>0</v>
      </c>
      <c r="AA1300" s="24" t="str">
        <f t="shared" si="508"/>
        <v>-</v>
      </c>
      <c r="AB1300" s="63">
        <f t="shared" si="566"/>
        <v>0</v>
      </c>
      <c r="AC1300" s="23" t="str">
        <f t="shared" si="509"/>
        <v>-</v>
      </c>
    </row>
    <row r="1301" spans="1:29">
      <c r="A1301" s="25"/>
      <c r="B1301" s="25"/>
      <c r="C1301" s="25"/>
      <c r="D1301" s="25"/>
      <c r="E1301" s="25"/>
      <c r="F1301" s="28" t="s">
        <v>1152</v>
      </c>
      <c r="G1301" s="29">
        <v>100</v>
      </c>
      <c r="H1301" s="31">
        <v>0</v>
      </c>
      <c r="I1301" s="30">
        <v>-737389</v>
      </c>
      <c r="J1301" s="31"/>
      <c r="K1301" s="31"/>
      <c r="L1301" s="22">
        <f t="shared" si="515"/>
        <v>-100</v>
      </c>
      <c r="M1301" s="31"/>
      <c r="N1301" s="31"/>
      <c r="O1301" s="22" t="str">
        <f t="shared" si="505"/>
        <v>-</v>
      </c>
      <c r="P1301" s="31"/>
      <c r="Q1301" s="31"/>
      <c r="R1301" s="22" t="str">
        <f t="shared" si="506"/>
        <v>-</v>
      </c>
      <c r="S1301" s="31"/>
      <c r="T1301" s="31"/>
      <c r="U1301" s="23" t="str">
        <f t="shared" si="507"/>
        <v>-</v>
      </c>
      <c r="V1301" s="30">
        <v>0</v>
      </c>
      <c r="W1301" s="24" t="s">
        <v>1226</v>
      </c>
      <c r="X1301" s="30">
        <v>0</v>
      </c>
      <c r="Y1301" s="24" t="s">
        <v>1226</v>
      </c>
      <c r="Z1301" s="30">
        <v>0</v>
      </c>
      <c r="AA1301" s="24" t="str">
        <f t="shared" si="508"/>
        <v>-</v>
      </c>
      <c r="AB1301" s="68"/>
      <c r="AC1301" s="23" t="str">
        <f t="shared" si="509"/>
        <v>-</v>
      </c>
    </row>
    <row r="1302" spans="1:29">
      <c r="A1302" s="25"/>
      <c r="B1302" s="25"/>
      <c r="C1302" s="26" t="s">
        <v>68</v>
      </c>
      <c r="D1302" s="26"/>
      <c r="E1302" s="26"/>
      <c r="F1302" s="28"/>
      <c r="G1302" s="32" t="s">
        <v>355</v>
      </c>
      <c r="H1302" s="20">
        <f t="shared" ref="H1302:AB1303" si="567">H1303</f>
        <v>0</v>
      </c>
      <c r="I1302" s="20">
        <f t="shared" si="567"/>
        <v>-318395</v>
      </c>
      <c r="J1302" s="20">
        <f t="shared" si="567"/>
        <v>0</v>
      </c>
      <c r="K1302" s="20">
        <f t="shared" si="567"/>
        <v>0</v>
      </c>
      <c r="L1302" s="22">
        <f t="shared" si="515"/>
        <v>-100</v>
      </c>
      <c r="M1302" s="20">
        <f t="shared" si="567"/>
        <v>0</v>
      </c>
      <c r="N1302" s="20">
        <f t="shared" si="567"/>
        <v>0</v>
      </c>
      <c r="O1302" s="22" t="str">
        <f t="shared" si="505"/>
        <v>-</v>
      </c>
      <c r="P1302" s="20">
        <f t="shared" si="567"/>
        <v>0</v>
      </c>
      <c r="Q1302" s="20">
        <f t="shared" si="567"/>
        <v>0</v>
      </c>
      <c r="R1302" s="22" t="str">
        <f t="shared" si="506"/>
        <v>-</v>
      </c>
      <c r="S1302" s="20">
        <f t="shared" si="567"/>
        <v>0</v>
      </c>
      <c r="T1302" s="20">
        <f t="shared" si="567"/>
        <v>0</v>
      </c>
      <c r="U1302" s="23" t="str">
        <f t="shared" si="507"/>
        <v>-</v>
      </c>
      <c r="V1302" s="79">
        <v>0</v>
      </c>
      <c r="W1302" s="80" t="s">
        <v>1226</v>
      </c>
      <c r="X1302" s="79">
        <v>0</v>
      </c>
      <c r="Y1302" s="80" t="s">
        <v>1226</v>
      </c>
      <c r="Z1302" s="79">
        <v>0</v>
      </c>
      <c r="AA1302" s="24" t="str">
        <f t="shared" si="508"/>
        <v>-</v>
      </c>
      <c r="AB1302" s="63">
        <f t="shared" si="567"/>
        <v>0</v>
      </c>
      <c r="AC1302" s="23" t="str">
        <f t="shared" si="509"/>
        <v>-</v>
      </c>
    </row>
    <row r="1303" spans="1:29">
      <c r="A1303" s="25"/>
      <c r="B1303" s="25"/>
      <c r="C1303" s="25"/>
      <c r="D1303" s="26" t="s">
        <v>437</v>
      </c>
      <c r="E1303" s="26"/>
      <c r="F1303" s="28"/>
      <c r="G1303" s="32" t="s">
        <v>355</v>
      </c>
      <c r="H1303" s="20">
        <f t="shared" si="567"/>
        <v>0</v>
      </c>
      <c r="I1303" s="20">
        <f t="shared" si="567"/>
        <v>-318395</v>
      </c>
      <c r="J1303" s="20">
        <f t="shared" si="567"/>
        <v>0</v>
      </c>
      <c r="K1303" s="20">
        <f t="shared" si="567"/>
        <v>0</v>
      </c>
      <c r="L1303" s="22">
        <f t="shared" si="515"/>
        <v>-100</v>
      </c>
      <c r="M1303" s="20">
        <f t="shared" si="567"/>
        <v>0</v>
      </c>
      <c r="N1303" s="20">
        <f t="shared" si="567"/>
        <v>0</v>
      </c>
      <c r="O1303" s="22" t="str">
        <f t="shared" si="505"/>
        <v>-</v>
      </c>
      <c r="P1303" s="20">
        <f t="shared" si="567"/>
        <v>0</v>
      </c>
      <c r="Q1303" s="20">
        <f t="shared" si="567"/>
        <v>0</v>
      </c>
      <c r="R1303" s="22" t="str">
        <f t="shared" si="506"/>
        <v>-</v>
      </c>
      <c r="S1303" s="20">
        <f t="shared" si="567"/>
        <v>0</v>
      </c>
      <c r="T1303" s="20">
        <f t="shared" si="567"/>
        <v>0</v>
      </c>
      <c r="U1303" s="23" t="str">
        <f t="shared" si="507"/>
        <v>-</v>
      </c>
      <c r="V1303" s="79">
        <v>0</v>
      </c>
      <c r="W1303" s="80" t="s">
        <v>1226</v>
      </c>
      <c r="X1303" s="79">
        <v>0</v>
      </c>
      <c r="Y1303" s="80" t="s">
        <v>1226</v>
      </c>
      <c r="Z1303" s="79">
        <v>0</v>
      </c>
      <c r="AA1303" s="24" t="str">
        <f t="shared" si="508"/>
        <v>-</v>
      </c>
      <c r="AB1303" s="63">
        <f t="shared" si="567"/>
        <v>0</v>
      </c>
      <c r="AC1303" s="23" t="str">
        <f t="shared" si="509"/>
        <v>-</v>
      </c>
    </row>
    <row r="1304" spans="1:29">
      <c r="A1304" s="25"/>
      <c r="B1304" s="25"/>
      <c r="C1304" s="25"/>
      <c r="D1304" s="25"/>
      <c r="E1304" s="26" t="s">
        <v>331</v>
      </c>
      <c r="F1304" s="28"/>
      <c r="G1304" s="32" t="s">
        <v>355</v>
      </c>
      <c r="H1304" s="20">
        <f t="shared" ref="H1304:AB1304" si="568">SUM(H1305)</f>
        <v>0</v>
      </c>
      <c r="I1304" s="20">
        <f t="shared" si="568"/>
        <v>-318395</v>
      </c>
      <c r="J1304" s="20">
        <f t="shared" si="568"/>
        <v>0</v>
      </c>
      <c r="K1304" s="20">
        <f t="shared" si="568"/>
        <v>0</v>
      </c>
      <c r="L1304" s="22">
        <f t="shared" si="515"/>
        <v>-100</v>
      </c>
      <c r="M1304" s="20">
        <f t="shared" si="568"/>
        <v>0</v>
      </c>
      <c r="N1304" s="20">
        <f t="shared" si="568"/>
        <v>0</v>
      </c>
      <c r="O1304" s="22" t="str">
        <f t="shared" si="505"/>
        <v>-</v>
      </c>
      <c r="P1304" s="20">
        <f t="shared" si="568"/>
        <v>0</v>
      </c>
      <c r="Q1304" s="20">
        <f t="shared" si="568"/>
        <v>0</v>
      </c>
      <c r="R1304" s="22" t="str">
        <f t="shared" si="506"/>
        <v>-</v>
      </c>
      <c r="S1304" s="20">
        <f t="shared" si="568"/>
        <v>0</v>
      </c>
      <c r="T1304" s="20">
        <f t="shared" si="568"/>
        <v>0</v>
      </c>
      <c r="U1304" s="23" t="str">
        <f t="shared" si="507"/>
        <v>-</v>
      </c>
      <c r="V1304" s="79">
        <v>0</v>
      </c>
      <c r="W1304" s="80" t="s">
        <v>1226</v>
      </c>
      <c r="X1304" s="79">
        <v>0</v>
      </c>
      <c r="Y1304" s="80" t="s">
        <v>1226</v>
      </c>
      <c r="Z1304" s="79">
        <v>0</v>
      </c>
      <c r="AA1304" s="24" t="str">
        <f t="shared" si="508"/>
        <v>-</v>
      </c>
      <c r="AB1304" s="63">
        <f t="shared" si="568"/>
        <v>0</v>
      </c>
      <c r="AC1304" s="23" t="str">
        <f t="shared" si="509"/>
        <v>-</v>
      </c>
    </row>
    <row r="1305" spans="1:29">
      <c r="A1305" s="25"/>
      <c r="B1305" s="25"/>
      <c r="C1305" s="25"/>
      <c r="D1305" s="25"/>
      <c r="E1305" s="25"/>
      <c r="F1305" s="28" t="s">
        <v>1153</v>
      </c>
      <c r="G1305" s="29">
        <v>114</v>
      </c>
      <c r="H1305" s="31">
        <v>0</v>
      </c>
      <c r="I1305" s="30">
        <v>-318395</v>
      </c>
      <c r="J1305" s="31"/>
      <c r="K1305" s="31"/>
      <c r="L1305" s="22">
        <f t="shared" si="515"/>
        <v>-100</v>
      </c>
      <c r="M1305" s="31"/>
      <c r="N1305" s="31"/>
      <c r="O1305" s="22" t="str">
        <f t="shared" si="505"/>
        <v>-</v>
      </c>
      <c r="P1305" s="31"/>
      <c r="Q1305" s="31"/>
      <c r="R1305" s="22" t="str">
        <f t="shared" si="506"/>
        <v>-</v>
      </c>
      <c r="S1305" s="31"/>
      <c r="T1305" s="31"/>
      <c r="U1305" s="23" t="str">
        <f t="shared" si="507"/>
        <v>-</v>
      </c>
      <c r="V1305" s="30">
        <v>0</v>
      </c>
      <c r="W1305" s="24" t="s">
        <v>1226</v>
      </c>
      <c r="X1305" s="30">
        <v>0</v>
      </c>
      <c r="Y1305" s="24" t="s">
        <v>1226</v>
      </c>
      <c r="Z1305" s="30">
        <v>0</v>
      </c>
      <c r="AA1305" s="24" t="str">
        <f t="shared" si="508"/>
        <v>-</v>
      </c>
      <c r="AB1305" s="68"/>
      <c r="AC1305" s="23" t="str">
        <f t="shared" si="509"/>
        <v>-</v>
      </c>
    </row>
    <row r="1306" spans="1:29" ht="20.100000000000001" customHeight="1">
      <c r="A1306" s="25"/>
      <c r="B1306" s="26" t="s">
        <v>332</v>
      </c>
      <c r="C1306" s="26"/>
      <c r="D1306" s="26"/>
      <c r="E1306" s="26"/>
      <c r="F1306" s="28"/>
      <c r="G1306" s="32" t="s">
        <v>355</v>
      </c>
      <c r="H1306" s="20">
        <f t="shared" ref="H1306:AB1308" si="569">H1307</f>
        <v>0</v>
      </c>
      <c r="I1306" s="20">
        <f t="shared" si="569"/>
        <v>-279</v>
      </c>
      <c r="J1306" s="20">
        <f t="shared" si="569"/>
        <v>0</v>
      </c>
      <c r="K1306" s="20">
        <f t="shared" si="569"/>
        <v>0</v>
      </c>
      <c r="L1306" s="22">
        <f t="shared" si="515"/>
        <v>-100</v>
      </c>
      <c r="M1306" s="20">
        <f t="shared" si="569"/>
        <v>0</v>
      </c>
      <c r="N1306" s="20">
        <f t="shared" si="569"/>
        <v>0</v>
      </c>
      <c r="O1306" s="22" t="str">
        <f t="shared" si="505"/>
        <v>-</v>
      </c>
      <c r="P1306" s="20">
        <f t="shared" si="569"/>
        <v>0</v>
      </c>
      <c r="Q1306" s="20">
        <f t="shared" si="569"/>
        <v>0</v>
      </c>
      <c r="R1306" s="22" t="str">
        <f t="shared" si="506"/>
        <v>-</v>
      </c>
      <c r="S1306" s="20">
        <f t="shared" si="569"/>
        <v>0</v>
      </c>
      <c r="T1306" s="20">
        <f t="shared" si="569"/>
        <v>0</v>
      </c>
      <c r="U1306" s="23" t="str">
        <f t="shared" si="507"/>
        <v>-</v>
      </c>
      <c r="V1306" s="79">
        <v>0</v>
      </c>
      <c r="W1306" s="80" t="s">
        <v>1226</v>
      </c>
      <c r="X1306" s="79">
        <v>0</v>
      </c>
      <c r="Y1306" s="80" t="s">
        <v>1226</v>
      </c>
      <c r="Z1306" s="79">
        <v>0</v>
      </c>
      <c r="AA1306" s="24" t="str">
        <f t="shared" si="508"/>
        <v>-</v>
      </c>
      <c r="AB1306" s="63">
        <f t="shared" si="569"/>
        <v>0</v>
      </c>
      <c r="AC1306" s="23" t="str">
        <f t="shared" si="509"/>
        <v>-</v>
      </c>
    </row>
    <row r="1307" spans="1:29">
      <c r="A1307" s="25"/>
      <c r="B1307" s="25"/>
      <c r="C1307" s="26" t="s">
        <v>69</v>
      </c>
      <c r="D1307" s="26"/>
      <c r="E1307" s="26"/>
      <c r="F1307" s="28"/>
      <c r="G1307" s="32" t="s">
        <v>355</v>
      </c>
      <c r="H1307" s="20">
        <f t="shared" si="569"/>
        <v>0</v>
      </c>
      <c r="I1307" s="20">
        <f t="shared" si="569"/>
        <v>-279</v>
      </c>
      <c r="J1307" s="20">
        <f t="shared" si="569"/>
        <v>0</v>
      </c>
      <c r="K1307" s="20">
        <f t="shared" si="569"/>
        <v>0</v>
      </c>
      <c r="L1307" s="22">
        <f t="shared" si="515"/>
        <v>-100</v>
      </c>
      <c r="M1307" s="20">
        <f t="shared" si="569"/>
        <v>0</v>
      </c>
      <c r="N1307" s="20">
        <f t="shared" si="569"/>
        <v>0</v>
      </c>
      <c r="O1307" s="22" t="str">
        <f t="shared" si="505"/>
        <v>-</v>
      </c>
      <c r="P1307" s="20">
        <f t="shared" si="569"/>
        <v>0</v>
      </c>
      <c r="Q1307" s="20">
        <f t="shared" si="569"/>
        <v>0</v>
      </c>
      <c r="R1307" s="22" t="str">
        <f t="shared" si="506"/>
        <v>-</v>
      </c>
      <c r="S1307" s="20">
        <f t="shared" si="569"/>
        <v>0</v>
      </c>
      <c r="T1307" s="20">
        <f t="shared" si="569"/>
        <v>0</v>
      </c>
      <c r="U1307" s="23" t="str">
        <f t="shared" si="507"/>
        <v>-</v>
      </c>
      <c r="V1307" s="79">
        <v>0</v>
      </c>
      <c r="W1307" s="80" t="s">
        <v>1226</v>
      </c>
      <c r="X1307" s="79">
        <v>0</v>
      </c>
      <c r="Y1307" s="80" t="s">
        <v>1226</v>
      </c>
      <c r="Z1307" s="79">
        <v>0</v>
      </c>
      <c r="AA1307" s="24" t="str">
        <f t="shared" si="508"/>
        <v>-</v>
      </c>
      <c r="AB1307" s="63">
        <f t="shared" si="569"/>
        <v>0</v>
      </c>
      <c r="AC1307" s="23" t="str">
        <f t="shared" si="509"/>
        <v>-</v>
      </c>
    </row>
    <row r="1308" spans="1:29">
      <c r="A1308" s="25"/>
      <c r="B1308" s="25"/>
      <c r="C1308" s="25"/>
      <c r="D1308" s="26" t="s">
        <v>438</v>
      </c>
      <c r="E1308" s="26"/>
      <c r="F1308" s="28"/>
      <c r="G1308" s="32" t="s">
        <v>355</v>
      </c>
      <c r="H1308" s="20">
        <f t="shared" si="569"/>
        <v>0</v>
      </c>
      <c r="I1308" s="20">
        <f t="shared" si="569"/>
        <v>-279</v>
      </c>
      <c r="J1308" s="20">
        <f t="shared" si="569"/>
        <v>0</v>
      </c>
      <c r="K1308" s="20">
        <f t="shared" si="569"/>
        <v>0</v>
      </c>
      <c r="L1308" s="22">
        <f t="shared" si="515"/>
        <v>-100</v>
      </c>
      <c r="M1308" s="20">
        <f t="shared" si="569"/>
        <v>0</v>
      </c>
      <c r="N1308" s="20">
        <f t="shared" si="569"/>
        <v>0</v>
      </c>
      <c r="O1308" s="22" t="str">
        <f t="shared" si="505"/>
        <v>-</v>
      </c>
      <c r="P1308" s="20">
        <f t="shared" si="569"/>
        <v>0</v>
      </c>
      <c r="Q1308" s="20">
        <f t="shared" si="569"/>
        <v>0</v>
      </c>
      <c r="R1308" s="22" t="str">
        <f t="shared" si="506"/>
        <v>-</v>
      </c>
      <c r="S1308" s="20">
        <f t="shared" si="569"/>
        <v>0</v>
      </c>
      <c r="T1308" s="20">
        <f t="shared" si="569"/>
        <v>0</v>
      </c>
      <c r="U1308" s="23" t="str">
        <f t="shared" si="507"/>
        <v>-</v>
      </c>
      <c r="V1308" s="79">
        <v>0</v>
      </c>
      <c r="W1308" s="80" t="s">
        <v>1226</v>
      </c>
      <c r="X1308" s="79">
        <v>0</v>
      </c>
      <c r="Y1308" s="80" t="s">
        <v>1226</v>
      </c>
      <c r="Z1308" s="79">
        <v>0</v>
      </c>
      <c r="AA1308" s="24" t="str">
        <f t="shared" si="508"/>
        <v>-</v>
      </c>
      <c r="AB1308" s="63">
        <f t="shared" si="569"/>
        <v>0</v>
      </c>
      <c r="AC1308" s="23" t="str">
        <f t="shared" si="509"/>
        <v>-</v>
      </c>
    </row>
    <row r="1309" spans="1:29">
      <c r="A1309" s="25"/>
      <c r="B1309" s="25"/>
      <c r="C1309" s="25"/>
      <c r="D1309" s="25"/>
      <c r="E1309" s="26" t="s">
        <v>333</v>
      </c>
      <c r="F1309" s="28"/>
      <c r="G1309" s="32" t="s">
        <v>355</v>
      </c>
      <c r="H1309" s="20">
        <f t="shared" ref="H1309:AB1309" si="570">SUM(H1310)</f>
        <v>0</v>
      </c>
      <c r="I1309" s="20">
        <f t="shared" si="570"/>
        <v>-279</v>
      </c>
      <c r="J1309" s="20">
        <f t="shared" si="570"/>
        <v>0</v>
      </c>
      <c r="K1309" s="20">
        <f t="shared" si="570"/>
        <v>0</v>
      </c>
      <c r="L1309" s="22">
        <f t="shared" si="515"/>
        <v>-100</v>
      </c>
      <c r="M1309" s="20">
        <f t="shared" si="570"/>
        <v>0</v>
      </c>
      <c r="N1309" s="20">
        <f t="shared" si="570"/>
        <v>0</v>
      </c>
      <c r="O1309" s="22" t="str">
        <f t="shared" si="505"/>
        <v>-</v>
      </c>
      <c r="P1309" s="20">
        <f t="shared" si="570"/>
        <v>0</v>
      </c>
      <c r="Q1309" s="20">
        <f t="shared" si="570"/>
        <v>0</v>
      </c>
      <c r="R1309" s="22" t="str">
        <f t="shared" si="506"/>
        <v>-</v>
      </c>
      <c r="S1309" s="20">
        <f t="shared" si="570"/>
        <v>0</v>
      </c>
      <c r="T1309" s="20">
        <f t="shared" si="570"/>
        <v>0</v>
      </c>
      <c r="U1309" s="23" t="str">
        <f t="shared" si="507"/>
        <v>-</v>
      </c>
      <c r="V1309" s="79">
        <v>0</v>
      </c>
      <c r="W1309" s="80" t="s">
        <v>1226</v>
      </c>
      <c r="X1309" s="79">
        <v>0</v>
      </c>
      <c r="Y1309" s="80" t="s">
        <v>1226</v>
      </c>
      <c r="Z1309" s="79">
        <v>0</v>
      </c>
      <c r="AA1309" s="24" t="str">
        <f t="shared" si="508"/>
        <v>-</v>
      </c>
      <c r="AB1309" s="63">
        <f t="shared" si="570"/>
        <v>0</v>
      </c>
      <c r="AC1309" s="23" t="str">
        <f t="shared" si="509"/>
        <v>-</v>
      </c>
    </row>
    <row r="1310" spans="1:29">
      <c r="A1310" s="25"/>
      <c r="B1310" s="25"/>
      <c r="C1310" s="25"/>
      <c r="D1310" s="25"/>
      <c r="E1310" s="25"/>
      <c r="F1310" s="28" t="s">
        <v>1154</v>
      </c>
      <c r="G1310" s="29">
        <v>134</v>
      </c>
      <c r="H1310" s="31">
        <v>0</v>
      </c>
      <c r="I1310" s="31">
        <v>-279</v>
      </c>
      <c r="J1310" s="31"/>
      <c r="K1310" s="31"/>
      <c r="L1310" s="22">
        <f t="shared" si="515"/>
        <v>-100</v>
      </c>
      <c r="M1310" s="31"/>
      <c r="N1310" s="31"/>
      <c r="O1310" s="22" t="str">
        <f t="shared" si="505"/>
        <v>-</v>
      </c>
      <c r="P1310" s="31"/>
      <c r="Q1310" s="31"/>
      <c r="R1310" s="22" t="str">
        <f t="shared" si="506"/>
        <v>-</v>
      </c>
      <c r="S1310" s="31"/>
      <c r="T1310" s="31"/>
      <c r="U1310" s="23" t="str">
        <f t="shared" si="507"/>
        <v>-</v>
      </c>
      <c r="V1310" s="30">
        <v>0</v>
      </c>
      <c r="W1310" s="24" t="s">
        <v>1226</v>
      </c>
      <c r="X1310" s="30">
        <v>0</v>
      </c>
      <c r="Y1310" s="24" t="s">
        <v>1226</v>
      </c>
      <c r="Z1310" s="30">
        <v>0</v>
      </c>
      <c r="AA1310" s="24" t="str">
        <f t="shared" si="508"/>
        <v>-</v>
      </c>
      <c r="AB1310" s="68"/>
      <c r="AC1310" s="23" t="str">
        <f t="shared" si="509"/>
        <v>-</v>
      </c>
    </row>
    <row r="1311" spans="1:29" ht="20.100000000000001" customHeight="1">
      <c r="A1311" s="25"/>
      <c r="B1311" s="26" t="s">
        <v>334</v>
      </c>
      <c r="C1311" s="26"/>
      <c r="D1311" s="26"/>
      <c r="E1311" s="26"/>
      <c r="F1311" s="28"/>
      <c r="G1311" s="32" t="s">
        <v>355</v>
      </c>
      <c r="H1311" s="20">
        <f t="shared" ref="H1311:AB1311" si="571">H1312+H1316</f>
        <v>0</v>
      </c>
      <c r="I1311" s="20">
        <f t="shared" si="571"/>
        <v>-15743</v>
      </c>
      <c r="J1311" s="20">
        <f t="shared" si="571"/>
        <v>0</v>
      </c>
      <c r="K1311" s="20">
        <f t="shared" si="571"/>
        <v>0</v>
      </c>
      <c r="L1311" s="22">
        <f t="shared" si="515"/>
        <v>-100</v>
      </c>
      <c r="M1311" s="20">
        <f t="shared" si="571"/>
        <v>0</v>
      </c>
      <c r="N1311" s="20">
        <f t="shared" si="571"/>
        <v>0</v>
      </c>
      <c r="O1311" s="22" t="str">
        <f t="shared" si="505"/>
        <v>-</v>
      </c>
      <c r="P1311" s="20">
        <f t="shared" si="571"/>
        <v>0</v>
      </c>
      <c r="Q1311" s="20">
        <f t="shared" si="571"/>
        <v>0</v>
      </c>
      <c r="R1311" s="22" t="str">
        <f t="shared" si="506"/>
        <v>-</v>
      </c>
      <c r="S1311" s="20">
        <f t="shared" si="571"/>
        <v>0</v>
      </c>
      <c r="T1311" s="20">
        <f t="shared" si="571"/>
        <v>0</v>
      </c>
      <c r="U1311" s="23" t="str">
        <f t="shared" si="507"/>
        <v>-</v>
      </c>
      <c r="V1311" s="79">
        <v>0</v>
      </c>
      <c r="W1311" s="80" t="s">
        <v>1226</v>
      </c>
      <c r="X1311" s="79">
        <v>0</v>
      </c>
      <c r="Y1311" s="80" t="s">
        <v>1226</v>
      </c>
      <c r="Z1311" s="79">
        <v>0</v>
      </c>
      <c r="AA1311" s="24" t="str">
        <f t="shared" si="508"/>
        <v>-</v>
      </c>
      <c r="AB1311" s="63">
        <f t="shared" si="571"/>
        <v>0</v>
      </c>
      <c r="AC1311" s="23" t="str">
        <f t="shared" si="509"/>
        <v>-</v>
      </c>
    </row>
    <row r="1312" spans="1:29">
      <c r="A1312" s="25"/>
      <c r="B1312" s="25"/>
      <c r="C1312" s="26" t="s">
        <v>70</v>
      </c>
      <c r="D1312" s="26"/>
      <c r="E1312" s="26"/>
      <c r="F1312" s="28"/>
      <c r="G1312" s="32" t="s">
        <v>355</v>
      </c>
      <c r="H1312" s="20">
        <f t="shared" ref="H1312:AB1313" si="572">H1313</f>
        <v>0</v>
      </c>
      <c r="I1312" s="20">
        <f t="shared" si="572"/>
        <v>-116</v>
      </c>
      <c r="J1312" s="20">
        <f t="shared" si="572"/>
        <v>0</v>
      </c>
      <c r="K1312" s="20">
        <f t="shared" si="572"/>
        <v>0</v>
      </c>
      <c r="L1312" s="22">
        <f t="shared" si="515"/>
        <v>-100</v>
      </c>
      <c r="M1312" s="20">
        <f t="shared" si="572"/>
        <v>0</v>
      </c>
      <c r="N1312" s="20">
        <f t="shared" si="572"/>
        <v>0</v>
      </c>
      <c r="O1312" s="22" t="str">
        <f t="shared" ref="O1312:O1375" si="573">IFERROR(N1312/K1312*100-100,"-")</f>
        <v>-</v>
      </c>
      <c r="P1312" s="20">
        <f t="shared" si="572"/>
        <v>0</v>
      </c>
      <c r="Q1312" s="20">
        <f t="shared" si="572"/>
        <v>0</v>
      </c>
      <c r="R1312" s="22" t="str">
        <f t="shared" ref="R1312:R1375" si="574">IFERROR(Q1312/N1312*100-100,"-")</f>
        <v>-</v>
      </c>
      <c r="S1312" s="20">
        <f t="shared" si="572"/>
        <v>0</v>
      </c>
      <c r="T1312" s="20">
        <f t="shared" si="572"/>
        <v>0</v>
      </c>
      <c r="U1312" s="23" t="str">
        <f t="shared" ref="U1312:U1375" si="575">IFERROR(S1312/Q1312*100-100,"-")</f>
        <v>-</v>
      </c>
      <c r="V1312" s="79">
        <v>0</v>
      </c>
      <c r="W1312" s="80" t="s">
        <v>1226</v>
      </c>
      <c r="X1312" s="79">
        <v>0</v>
      </c>
      <c r="Y1312" s="80" t="s">
        <v>1226</v>
      </c>
      <c r="Z1312" s="79">
        <v>0</v>
      </c>
      <c r="AA1312" s="24" t="str">
        <f t="shared" ref="AA1312:AA1375" si="576">IFERROR(Z1312/X1312*100-100,"-")</f>
        <v>-</v>
      </c>
      <c r="AB1312" s="63">
        <f t="shared" si="572"/>
        <v>0</v>
      </c>
      <c r="AC1312" s="23" t="str">
        <f t="shared" ref="AC1312:AC1375" si="577">IFERROR(AB1312/Z1312*100-100,"-")</f>
        <v>-</v>
      </c>
    </row>
    <row r="1313" spans="1:29">
      <c r="A1313" s="25"/>
      <c r="B1313" s="25"/>
      <c r="C1313" s="25"/>
      <c r="D1313" s="26" t="s">
        <v>439</v>
      </c>
      <c r="E1313" s="26"/>
      <c r="F1313" s="28"/>
      <c r="G1313" s="32" t="s">
        <v>355</v>
      </c>
      <c r="H1313" s="20">
        <f t="shared" si="572"/>
        <v>0</v>
      </c>
      <c r="I1313" s="20">
        <f t="shared" si="572"/>
        <v>-116</v>
      </c>
      <c r="J1313" s="20">
        <f t="shared" si="572"/>
        <v>0</v>
      </c>
      <c r="K1313" s="20">
        <f t="shared" si="572"/>
        <v>0</v>
      </c>
      <c r="L1313" s="22">
        <f t="shared" si="515"/>
        <v>-100</v>
      </c>
      <c r="M1313" s="20">
        <f t="shared" si="572"/>
        <v>0</v>
      </c>
      <c r="N1313" s="20">
        <f t="shared" si="572"/>
        <v>0</v>
      </c>
      <c r="O1313" s="22" t="str">
        <f t="shared" si="573"/>
        <v>-</v>
      </c>
      <c r="P1313" s="20">
        <f t="shared" si="572"/>
        <v>0</v>
      </c>
      <c r="Q1313" s="20">
        <f t="shared" si="572"/>
        <v>0</v>
      </c>
      <c r="R1313" s="22" t="str">
        <f t="shared" si="574"/>
        <v>-</v>
      </c>
      <c r="S1313" s="20">
        <f t="shared" si="572"/>
        <v>0</v>
      </c>
      <c r="T1313" s="20">
        <f t="shared" si="572"/>
        <v>0</v>
      </c>
      <c r="U1313" s="23" t="str">
        <f t="shared" si="575"/>
        <v>-</v>
      </c>
      <c r="V1313" s="79">
        <v>0</v>
      </c>
      <c r="W1313" s="80" t="s">
        <v>1226</v>
      </c>
      <c r="X1313" s="79">
        <v>0</v>
      </c>
      <c r="Y1313" s="80" t="s">
        <v>1226</v>
      </c>
      <c r="Z1313" s="79">
        <v>0</v>
      </c>
      <c r="AA1313" s="24" t="str">
        <f t="shared" si="576"/>
        <v>-</v>
      </c>
      <c r="AB1313" s="63">
        <f t="shared" si="572"/>
        <v>0</v>
      </c>
      <c r="AC1313" s="23" t="str">
        <f t="shared" si="577"/>
        <v>-</v>
      </c>
    </row>
    <row r="1314" spans="1:29">
      <c r="A1314" s="25"/>
      <c r="B1314" s="25"/>
      <c r="C1314" s="25"/>
      <c r="D1314" s="25"/>
      <c r="E1314" s="26" t="s">
        <v>335</v>
      </c>
      <c r="F1314" s="28"/>
      <c r="G1314" s="32" t="s">
        <v>355</v>
      </c>
      <c r="H1314" s="20">
        <f t="shared" ref="H1314:AB1314" si="578">SUM(H1315)</f>
        <v>0</v>
      </c>
      <c r="I1314" s="20">
        <f t="shared" si="578"/>
        <v>-116</v>
      </c>
      <c r="J1314" s="20">
        <f t="shared" si="578"/>
        <v>0</v>
      </c>
      <c r="K1314" s="20">
        <f t="shared" si="578"/>
        <v>0</v>
      </c>
      <c r="L1314" s="22">
        <f t="shared" si="515"/>
        <v>-100</v>
      </c>
      <c r="M1314" s="20">
        <f t="shared" si="578"/>
        <v>0</v>
      </c>
      <c r="N1314" s="20">
        <f t="shared" si="578"/>
        <v>0</v>
      </c>
      <c r="O1314" s="22" t="str">
        <f t="shared" si="573"/>
        <v>-</v>
      </c>
      <c r="P1314" s="20">
        <f t="shared" si="578"/>
        <v>0</v>
      </c>
      <c r="Q1314" s="20">
        <f t="shared" si="578"/>
        <v>0</v>
      </c>
      <c r="R1314" s="22" t="str">
        <f t="shared" si="574"/>
        <v>-</v>
      </c>
      <c r="S1314" s="20">
        <f t="shared" si="578"/>
        <v>0</v>
      </c>
      <c r="T1314" s="20">
        <f t="shared" si="578"/>
        <v>0</v>
      </c>
      <c r="U1314" s="23" t="str">
        <f t="shared" si="575"/>
        <v>-</v>
      </c>
      <c r="V1314" s="79">
        <v>0</v>
      </c>
      <c r="W1314" s="80" t="s">
        <v>1226</v>
      </c>
      <c r="X1314" s="79">
        <v>0</v>
      </c>
      <c r="Y1314" s="80" t="s">
        <v>1226</v>
      </c>
      <c r="Z1314" s="79">
        <v>0</v>
      </c>
      <c r="AA1314" s="24" t="str">
        <f t="shared" si="576"/>
        <v>-</v>
      </c>
      <c r="AB1314" s="63">
        <f t="shared" si="578"/>
        <v>0</v>
      </c>
      <c r="AC1314" s="23" t="str">
        <f t="shared" si="577"/>
        <v>-</v>
      </c>
    </row>
    <row r="1315" spans="1:29">
      <c r="A1315" s="25"/>
      <c r="B1315" s="25"/>
      <c r="C1315" s="25"/>
      <c r="D1315" s="25"/>
      <c r="E1315" s="25"/>
      <c r="F1315" s="28" t="s">
        <v>1155</v>
      </c>
      <c r="G1315" s="29">
        <v>120</v>
      </c>
      <c r="H1315" s="31">
        <v>0</v>
      </c>
      <c r="I1315" s="31">
        <v>-116</v>
      </c>
      <c r="J1315" s="31"/>
      <c r="K1315" s="31"/>
      <c r="L1315" s="22">
        <f t="shared" si="515"/>
        <v>-100</v>
      </c>
      <c r="M1315" s="31"/>
      <c r="N1315" s="31"/>
      <c r="O1315" s="22" t="str">
        <f t="shared" si="573"/>
        <v>-</v>
      </c>
      <c r="P1315" s="31"/>
      <c r="Q1315" s="31"/>
      <c r="R1315" s="22" t="str">
        <f t="shared" si="574"/>
        <v>-</v>
      </c>
      <c r="S1315" s="31"/>
      <c r="T1315" s="31"/>
      <c r="U1315" s="23" t="str">
        <f t="shared" si="575"/>
        <v>-</v>
      </c>
      <c r="V1315" s="30">
        <v>0</v>
      </c>
      <c r="W1315" s="24" t="s">
        <v>1226</v>
      </c>
      <c r="X1315" s="30">
        <v>0</v>
      </c>
      <c r="Y1315" s="24" t="s">
        <v>1226</v>
      </c>
      <c r="Z1315" s="30">
        <v>0</v>
      </c>
      <c r="AA1315" s="24" t="str">
        <f t="shared" si="576"/>
        <v>-</v>
      </c>
      <c r="AB1315" s="68"/>
      <c r="AC1315" s="23" t="str">
        <f t="shared" si="577"/>
        <v>-</v>
      </c>
    </row>
    <row r="1316" spans="1:29">
      <c r="A1316" s="25"/>
      <c r="B1316" s="25"/>
      <c r="C1316" s="26" t="s">
        <v>71</v>
      </c>
      <c r="D1316" s="26"/>
      <c r="E1316" s="26"/>
      <c r="F1316" s="28"/>
      <c r="G1316" s="32" t="s">
        <v>355</v>
      </c>
      <c r="H1316" s="20">
        <f t="shared" ref="H1316:AB1317" si="579">H1317</f>
        <v>0</v>
      </c>
      <c r="I1316" s="20">
        <f t="shared" si="579"/>
        <v>-15627</v>
      </c>
      <c r="J1316" s="20">
        <f t="shared" si="579"/>
        <v>0</v>
      </c>
      <c r="K1316" s="20">
        <f t="shared" si="579"/>
        <v>0</v>
      </c>
      <c r="L1316" s="22">
        <f t="shared" si="515"/>
        <v>-100</v>
      </c>
      <c r="M1316" s="20">
        <f t="shared" si="579"/>
        <v>0</v>
      </c>
      <c r="N1316" s="20">
        <f t="shared" si="579"/>
        <v>0</v>
      </c>
      <c r="O1316" s="22" t="str">
        <f t="shared" si="573"/>
        <v>-</v>
      </c>
      <c r="P1316" s="20">
        <f t="shared" si="579"/>
        <v>0</v>
      </c>
      <c r="Q1316" s="20">
        <f t="shared" si="579"/>
        <v>0</v>
      </c>
      <c r="R1316" s="22" t="str">
        <f t="shared" si="574"/>
        <v>-</v>
      </c>
      <c r="S1316" s="20">
        <f t="shared" si="579"/>
        <v>0</v>
      </c>
      <c r="T1316" s="20">
        <f t="shared" si="579"/>
        <v>0</v>
      </c>
      <c r="U1316" s="23" t="str">
        <f t="shared" si="575"/>
        <v>-</v>
      </c>
      <c r="V1316" s="79">
        <v>0</v>
      </c>
      <c r="W1316" s="80" t="s">
        <v>1226</v>
      </c>
      <c r="X1316" s="79">
        <v>0</v>
      </c>
      <c r="Y1316" s="80" t="s">
        <v>1226</v>
      </c>
      <c r="Z1316" s="79">
        <v>0</v>
      </c>
      <c r="AA1316" s="24" t="str">
        <f t="shared" si="576"/>
        <v>-</v>
      </c>
      <c r="AB1316" s="63">
        <f t="shared" si="579"/>
        <v>0</v>
      </c>
      <c r="AC1316" s="23" t="str">
        <f t="shared" si="577"/>
        <v>-</v>
      </c>
    </row>
    <row r="1317" spans="1:29">
      <c r="A1317" s="25"/>
      <c r="B1317" s="25"/>
      <c r="C1317" s="25"/>
      <c r="D1317" s="26" t="s">
        <v>440</v>
      </c>
      <c r="E1317" s="26"/>
      <c r="F1317" s="28"/>
      <c r="G1317" s="32" t="s">
        <v>355</v>
      </c>
      <c r="H1317" s="20">
        <f t="shared" si="579"/>
        <v>0</v>
      </c>
      <c r="I1317" s="20">
        <f t="shared" si="579"/>
        <v>-15627</v>
      </c>
      <c r="J1317" s="20">
        <f t="shared" si="579"/>
        <v>0</v>
      </c>
      <c r="K1317" s="20">
        <f t="shared" si="579"/>
        <v>0</v>
      </c>
      <c r="L1317" s="22">
        <f t="shared" si="515"/>
        <v>-100</v>
      </c>
      <c r="M1317" s="20">
        <f t="shared" si="579"/>
        <v>0</v>
      </c>
      <c r="N1317" s="20">
        <f t="shared" si="579"/>
        <v>0</v>
      </c>
      <c r="O1317" s="22" t="str">
        <f t="shared" si="573"/>
        <v>-</v>
      </c>
      <c r="P1317" s="20">
        <f t="shared" si="579"/>
        <v>0</v>
      </c>
      <c r="Q1317" s="20">
        <f t="shared" si="579"/>
        <v>0</v>
      </c>
      <c r="R1317" s="22" t="str">
        <f t="shared" si="574"/>
        <v>-</v>
      </c>
      <c r="S1317" s="20">
        <f t="shared" si="579"/>
        <v>0</v>
      </c>
      <c r="T1317" s="20">
        <f t="shared" si="579"/>
        <v>0</v>
      </c>
      <c r="U1317" s="23" t="str">
        <f t="shared" si="575"/>
        <v>-</v>
      </c>
      <c r="V1317" s="79">
        <v>0</v>
      </c>
      <c r="W1317" s="80" t="s">
        <v>1226</v>
      </c>
      <c r="X1317" s="79">
        <v>0</v>
      </c>
      <c r="Y1317" s="80" t="s">
        <v>1226</v>
      </c>
      <c r="Z1317" s="79">
        <v>0</v>
      </c>
      <c r="AA1317" s="24" t="str">
        <f t="shared" si="576"/>
        <v>-</v>
      </c>
      <c r="AB1317" s="63">
        <f t="shared" si="579"/>
        <v>0</v>
      </c>
      <c r="AC1317" s="23" t="str">
        <f t="shared" si="577"/>
        <v>-</v>
      </c>
    </row>
    <row r="1318" spans="1:29">
      <c r="A1318" s="25"/>
      <c r="B1318" s="25"/>
      <c r="C1318" s="25"/>
      <c r="D1318" s="25"/>
      <c r="E1318" s="26" t="s">
        <v>336</v>
      </c>
      <c r="F1318" s="28"/>
      <c r="G1318" s="32" t="s">
        <v>355</v>
      </c>
      <c r="H1318" s="20">
        <f t="shared" ref="H1318:AB1318" si="580">SUM(H1319:H1320)</f>
        <v>0</v>
      </c>
      <c r="I1318" s="20">
        <f t="shared" si="580"/>
        <v>-15627</v>
      </c>
      <c r="J1318" s="20">
        <f t="shared" si="580"/>
        <v>0</v>
      </c>
      <c r="K1318" s="20">
        <f t="shared" si="580"/>
        <v>0</v>
      </c>
      <c r="L1318" s="22">
        <f t="shared" si="515"/>
        <v>-100</v>
      </c>
      <c r="M1318" s="20">
        <f t="shared" si="580"/>
        <v>0</v>
      </c>
      <c r="N1318" s="20">
        <f t="shared" si="580"/>
        <v>0</v>
      </c>
      <c r="O1318" s="22" t="str">
        <f t="shared" si="573"/>
        <v>-</v>
      </c>
      <c r="P1318" s="20">
        <f t="shared" si="580"/>
        <v>0</v>
      </c>
      <c r="Q1318" s="20">
        <f t="shared" si="580"/>
        <v>0</v>
      </c>
      <c r="R1318" s="22" t="str">
        <f t="shared" si="574"/>
        <v>-</v>
      </c>
      <c r="S1318" s="20">
        <f t="shared" si="580"/>
        <v>0</v>
      </c>
      <c r="T1318" s="20">
        <f t="shared" si="580"/>
        <v>0</v>
      </c>
      <c r="U1318" s="23" t="str">
        <f t="shared" si="575"/>
        <v>-</v>
      </c>
      <c r="V1318" s="79">
        <v>0</v>
      </c>
      <c r="W1318" s="80" t="s">
        <v>1226</v>
      </c>
      <c r="X1318" s="79">
        <v>0</v>
      </c>
      <c r="Y1318" s="80" t="s">
        <v>1226</v>
      </c>
      <c r="Z1318" s="79">
        <v>0</v>
      </c>
      <c r="AA1318" s="24" t="str">
        <f t="shared" si="576"/>
        <v>-</v>
      </c>
      <c r="AB1318" s="63">
        <f t="shared" si="580"/>
        <v>0</v>
      </c>
      <c r="AC1318" s="23" t="str">
        <f t="shared" si="577"/>
        <v>-</v>
      </c>
    </row>
    <row r="1319" spans="1:29">
      <c r="A1319" s="25"/>
      <c r="B1319" s="25"/>
      <c r="C1319" s="25"/>
      <c r="D1319" s="25"/>
      <c r="E1319" s="25"/>
      <c r="F1319" s="28" t="s">
        <v>1156</v>
      </c>
      <c r="G1319" s="29">
        <v>121</v>
      </c>
      <c r="H1319" s="31">
        <v>0</v>
      </c>
      <c r="I1319" s="30">
        <v>-6439</v>
      </c>
      <c r="J1319" s="31"/>
      <c r="K1319" s="31"/>
      <c r="L1319" s="22">
        <f t="shared" si="515"/>
        <v>-100</v>
      </c>
      <c r="M1319" s="31"/>
      <c r="N1319" s="31"/>
      <c r="O1319" s="22" t="str">
        <f t="shared" si="573"/>
        <v>-</v>
      </c>
      <c r="P1319" s="31"/>
      <c r="Q1319" s="31"/>
      <c r="R1319" s="22" t="str">
        <f t="shared" si="574"/>
        <v>-</v>
      </c>
      <c r="S1319" s="31"/>
      <c r="T1319" s="31"/>
      <c r="U1319" s="23" t="str">
        <f t="shared" si="575"/>
        <v>-</v>
      </c>
      <c r="V1319" s="30">
        <v>0</v>
      </c>
      <c r="W1319" s="24" t="s">
        <v>1226</v>
      </c>
      <c r="X1319" s="30">
        <v>0</v>
      </c>
      <c r="Y1319" s="24" t="s">
        <v>1226</v>
      </c>
      <c r="Z1319" s="30">
        <v>0</v>
      </c>
      <c r="AA1319" s="24" t="str">
        <f t="shared" si="576"/>
        <v>-</v>
      </c>
      <c r="AB1319" s="68"/>
      <c r="AC1319" s="23" t="str">
        <f t="shared" si="577"/>
        <v>-</v>
      </c>
    </row>
    <row r="1320" spans="1:29">
      <c r="A1320" s="25"/>
      <c r="B1320" s="25"/>
      <c r="C1320" s="25"/>
      <c r="D1320" s="25"/>
      <c r="E1320" s="25"/>
      <c r="F1320" s="28" t="s">
        <v>1156</v>
      </c>
      <c r="G1320" s="29">
        <v>221</v>
      </c>
      <c r="H1320" s="31">
        <v>0</v>
      </c>
      <c r="I1320" s="30">
        <v>-9188</v>
      </c>
      <c r="J1320" s="31"/>
      <c r="K1320" s="31"/>
      <c r="L1320" s="22">
        <f t="shared" si="515"/>
        <v>-100</v>
      </c>
      <c r="M1320" s="31"/>
      <c r="N1320" s="31"/>
      <c r="O1320" s="22" t="str">
        <f t="shared" si="573"/>
        <v>-</v>
      </c>
      <c r="P1320" s="31"/>
      <c r="Q1320" s="31"/>
      <c r="R1320" s="22" t="str">
        <f t="shared" si="574"/>
        <v>-</v>
      </c>
      <c r="S1320" s="31"/>
      <c r="T1320" s="31"/>
      <c r="U1320" s="23" t="str">
        <f t="shared" si="575"/>
        <v>-</v>
      </c>
      <c r="V1320" s="30">
        <v>0</v>
      </c>
      <c r="W1320" s="24" t="s">
        <v>1226</v>
      </c>
      <c r="X1320" s="30">
        <v>0</v>
      </c>
      <c r="Y1320" s="24" t="s">
        <v>1226</v>
      </c>
      <c r="Z1320" s="30">
        <v>0</v>
      </c>
      <c r="AA1320" s="24" t="str">
        <f t="shared" si="576"/>
        <v>-</v>
      </c>
      <c r="AB1320" s="68"/>
      <c r="AC1320" s="23" t="str">
        <f t="shared" si="577"/>
        <v>-</v>
      </c>
    </row>
    <row r="1321" spans="1:29" ht="20.100000000000001" customHeight="1">
      <c r="A1321" s="25"/>
      <c r="B1321" s="26" t="s">
        <v>205</v>
      </c>
      <c r="C1321" s="26"/>
      <c r="D1321" s="26"/>
      <c r="E1321" s="26"/>
      <c r="F1321" s="28"/>
      <c r="G1321" s="32" t="s">
        <v>355</v>
      </c>
      <c r="H1321" s="20">
        <f t="shared" ref="H1321:AB1321" si="581">H1322+H1326+H1330</f>
        <v>0</v>
      </c>
      <c r="I1321" s="20">
        <f t="shared" si="581"/>
        <v>-3095895</v>
      </c>
      <c r="J1321" s="20">
        <f t="shared" si="581"/>
        <v>0</v>
      </c>
      <c r="K1321" s="20">
        <f t="shared" si="581"/>
        <v>-4750009</v>
      </c>
      <c r="L1321" s="22">
        <f t="shared" ref="L1321:L1384" si="582">IFERROR(K1321/I1321*100-100,"-")</f>
        <v>53.429266819449623</v>
      </c>
      <c r="M1321" s="20">
        <f t="shared" si="581"/>
        <v>0</v>
      </c>
      <c r="N1321" s="20">
        <f t="shared" si="581"/>
        <v>-4700337</v>
      </c>
      <c r="O1321" s="22">
        <f t="shared" si="573"/>
        <v>-1.0457243344170593</v>
      </c>
      <c r="P1321" s="20">
        <f t="shared" si="581"/>
        <v>0</v>
      </c>
      <c r="Q1321" s="20">
        <f t="shared" si="581"/>
        <v>-4242850</v>
      </c>
      <c r="R1321" s="22">
        <f t="shared" si="574"/>
        <v>-9.7330680757571173</v>
      </c>
      <c r="S1321" s="20">
        <f t="shared" si="581"/>
        <v>0</v>
      </c>
      <c r="T1321" s="20">
        <f t="shared" si="581"/>
        <v>-896320</v>
      </c>
      <c r="U1321" s="23">
        <f t="shared" si="575"/>
        <v>-100</v>
      </c>
      <c r="V1321" s="79">
        <v>0</v>
      </c>
      <c r="W1321" s="80" t="s">
        <v>1226</v>
      </c>
      <c r="X1321" s="79">
        <v>0</v>
      </c>
      <c r="Y1321" s="80" t="s">
        <v>1226</v>
      </c>
      <c r="Z1321" s="79">
        <v>0</v>
      </c>
      <c r="AA1321" s="24" t="str">
        <f t="shared" si="576"/>
        <v>-</v>
      </c>
      <c r="AB1321" s="63">
        <f t="shared" si="581"/>
        <v>0</v>
      </c>
      <c r="AC1321" s="23" t="str">
        <f t="shared" si="577"/>
        <v>-</v>
      </c>
    </row>
    <row r="1322" spans="1:29">
      <c r="A1322" s="25"/>
      <c r="B1322" s="25"/>
      <c r="C1322" s="26" t="s">
        <v>61</v>
      </c>
      <c r="D1322" s="26"/>
      <c r="E1322" s="26"/>
      <c r="F1322" s="28"/>
      <c r="G1322" s="32" t="s">
        <v>355</v>
      </c>
      <c r="H1322" s="20">
        <f t="shared" ref="H1322:AB1323" si="583">H1323</f>
        <v>0</v>
      </c>
      <c r="I1322" s="20">
        <f t="shared" si="583"/>
        <v>-923884</v>
      </c>
      <c r="J1322" s="20">
        <f t="shared" si="583"/>
        <v>0</v>
      </c>
      <c r="K1322" s="20">
        <f t="shared" si="583"/>
        <v>-1430799</v>
      </c>
      <c r="L1322" s="22">
        <f t="shared" si="582"/>
        <v>54.867818903671889</v>
      </c>
      <c r="M1322" s="20">
        <f t="shared" si="583"/>
        <v>0</v>
      </c>
      <c r="N1322" s="20">
        <f t="shared" si="583"/>
        <v>-1511053</v>
      </c>
      <c r="O1322" s="22">
        <f t="shared" si="573"/>
        <v>5.6090338335433643</v>
      </c>
      <c r="P1322" s="20">
        <f t="shared" si="583"/>
        <v>0</v>
      </c>
      <c r="Q1322" s="20">
        <f t="shared" si="583"/>
        <v>-1308251</v>
      </c>
      <c r="R1322" s="22">
        <f t="shared" si="574"/>
        <v>-13.421236713735382</v>
      </c>
      <c r="S1322" s="20">
        <f t="shared" si="583"/>
        <v>0</v>
      </c>
      <c r="T1322" s="20">
        <f t="shared" si="583"/>
        <v>-157804</v>
      </c>
      <c r="U1322" s="23">
        <f t="shared" si="575"/>
        <v>-100</v>
      </c>
      <c r="V1322" s="79">
        <v>0</v>
      </c>
      <c r="W1322" s="80" t="s">
        <v>1226</v>
      </c>
      <c r="X1322" s="79">
        <v>0</v>
      </c>
      <c r="Y1322" s="80" t="s">
        <v>1226</v>
      </c>
      <c r="Z1322" s="79">
        <v>0</v>
      </c>
      <c r="AA1322" s="24" t="str">
        <f t="shared" si="576"/>
        <v>-</v>
      </c>
      <c r="AB1322" s="63">
        <f t="shared" si="583"/>
        <v>0</v>
      </c>
      <c r="AC1322" s="23" t="str">
        <f t="shared" si="577"/>
        <v>-</v>
      </c>
    </row>
    <row r="1323" spans="1:29">
      <c r="A1323" s="25"/>
      <c r="B1323" s="25"/>
      <c r="C1323" s="25"/>
      <c r="D1323" s="26" t="s">
        <v>428</v>
      </c>
      <c r="E1323" s="26"/>
      <c r="F1323" s="28"/>
      <c r="G1323" s="32" t="s">
        <v>355</v>
      </c>
      <c r="H1323" s="20">
        <f t="shared" si="583"/>
        <v>0</v>
      </c>
      <c r="I1323" s="20">
        <f t="shared" si="583"/>
        <v>-923884</v>
      </c>
      <c r="J1323" s="20">
        <f t="shared" si="583"/>
        <v>0</v>
      </c>
      <c r="K1323" s="20">
        <f t="shared" si="583"/>
        <v>-1430799</v>
      </c>
      <c r="L1323" s="22">
        <f t="shared" si="582"/>
        <v>54.867818903671889</v>
      </c>
      <c r="M1323" s="20">
        <f t="shared" si="583"/>
        <v>0</v>
      </c>
      <c r="N1323" s="20">
        <f t="shared" si="583"/>
        <v>-1511053</v>
      </c>
      <c r="O1323" s="22">
        <f t="shared" si="573"/>
        <v>5.6090338335433643</v>
      </c>
      <c r="P1323" s="20">
        <f t="shared" si="583"/>
        <v>0</v>
      </c>
      <c r="Q1323" s="20">
        <f t="shared" si="583"/>
        <v>-1308251</v>
      </c>
      <c r="R1323" s="22">
        <f t="shared" si="574"/>
        <v>-13.421236713735382</v>
      </c>
      <c r="S1323" s="20">
        <f t="shared" si="583"/>
        <v>0</v>
      </c>
      <c r="T1323" s="20">
        <f t="shared" si="583"/>
        <v>-157804</v>
      </c>
      <c r="U1323" s="23">
        <f t="shared" si="575"/>
        <v>-100</v>
      </c>
      <c r="V1323" s="79">
        <v>0</v>
      </c>
      <c r="W1323" s="80" t="s">
        <v>1226</v>
      </c>
      <c r="X1323" s="79">
        <v>0</v>
      </c>
      <c r="Y1323" s="80" t="s">
        <v>1226</v>
      </c>
      <c r="Z1323" s="79">
        <v>0</v>
      </c>
      <c r="AA1323" s="24" t="str">
        <f t="shared" si="576"/>
        <v>-</v>
      </c>
      <c r="AB1323" s="63">
        <f t="shared" si="583"/>
        <v>0</v>
      </c>
      <c r="AC1323" s="23" t="str">
        <f t="shared" si="577"/>
        <v>-</v>
      </c>
    </row>
    <row r="1324" spans="1:29">
      <c r="A1324" s="25"/>
      <c r="B1324" s="25"/>
      <c r="C1324" s="25"/>
      <c r="D1324" s="25"/>
      <c r="E1324" s="26" t="s">
        <v>206</v>
      </c>
      <c r="F1324" s="28"/>
      <c r="G1324" s="32" t="s">
        <v>355</v>
      </c>
      <c r="H1324" s="20">
        <f t="shared" ref="H1324:AB1324" si="584">SUM(H1325)</f>
        <v>0</v>
      </c>
      <c r="I1324" s="20">
        <f t="shared" si="584"/>
        <v>-923884</v>
      </c>
      <c r="J1324" s="20">
        <f t="shared" si="584"/>
        <v>0</v>
      </c>
      <c r="K1324" s="20">
        <f t="shared" si="584"/>
        <v>-1430799</v>
      </c>
      <c r="L1324" s="22">
        <f t="shared" si="582"/>
        <v>54.867818903671889</v>
      </c>
      <c r="M1324" s="20">
        <f t="shared" si="584"/>
        <v>0</v>
      </c>
      <c r="N1324" s="20">
        <f t="shared" si="584"/>
        <v>-1511053</v>
      </c>
      <c r="O1324" s="22">
        <f t="shared" si="573"/>
        <v>5.6090338335433643</v>
      </c>
      <c r="P1324" s="20">
        <f t="shared" si="584"/>
        <v>0</v>
      </c>
      <c r="Q1324" s="20">
        <f t="shared" si="584"/>
        <v>-1308251</v>
      </c>
      <c r="R1324" s="22">
        <f t="shared" si="574"/>
        <v>-13.421236713735382</v>
      </c>
      <c r="S1324" s="20">
        <f t="shared" si="584"/>
        <v>0</v>
      </c>
      <c r="T1324" s="20">
        <f t="shared" si="584"/>
        <v>-157804</v>
      </c>
      <c r="U1324" s="23">
        <f t="shared" si="575"/>
        <v>-100</v>
      </c>
      <c r="V1324" s="79">
        <v>0</v>
      </c>
      <c r="W1324" s="80" t="s">
        <v>1226</v>
      </c>
      <c r="X1324" s="79">
        <v>0</v>
      </c>
      <c r="Y1324" s="80" t="s">
        <v>1226</v>
      </c>
      <c r="Z1324" s="79">
        <v>0</v>
      </c>
      <c r="AA1324" s="24" t="str">
        <f t="shared" si="576"/>
        <v>-</v>
      </c>
      <c r="AB1324" s="63">
        <f t="shared" si="584"/>
        <v>0</v>
      </c>
      <c r="AC1324" s="23" t="str">
        <f t="shared" si="577"/>
        <v>-</v>
      </c>
    </row>
    <row r="1325" spans="1:29">
      <c r="A1325" s="25"/>
      <c r="B1325" s="25"/>
      <c r="C1325" s="25"/>
      <c r="D1325" s="25"/>
      <c r="E1325" s="25"/>
      <c r="F1325" s="28" t="s">
        <v>1157</v>
      </c>
      <c r="G1325" s="29">
        <v>220</v>
      </c>
      <c r="H1325" s="31">
        <v>0</v>
      </c>
      <c r="I1325" s="30">
        <v>-923884</v>
      </c>
      <c r="J1325" s="31">
        <v>0</v>
      </c>
      <c r="K1325" s="30">
        <v>-1430799</v>
      </c>
      <c r="L1325" s="22">
        <f t="shared" si="582"/>
        <v>54.867818903671889</v>
      </c>
      <c r="M1325" s="31">
        <v>0</v>
      </c>
      <c r="N1325" s="30">
        <v>-1511053</v>
      </c>
      <c r="O1325" s="22">
        <f t="shared" si="573"/>
        <v>5.6090338335433643</v>
      </c>
      <c r="P1325" s="31">
        <v>0</v>
      </c>
      <c r="Q1325" s="30">
        <v>-1308251</v>
      </c>
      <c r="R1325" s="22">
        <f t="shared" si="574"/>
        <v>-13.421236713735382</v>
      </c>
      <c r="S1325" s="31">
        <v>0</v>
      </c>
      <c r="T1325" s="30">
        <v>-157804</v>
      </c>
      <c r="U1325" s="23">
        <f t="shared" si="575"/>
        <v>-100</v>
      </c>
      <c r="V1325" s="30">
        <v>0</v>
      </c>
      <c r="W1325" s="24" t="s">
        <v>1226</v>
      </c>
      <c r="X1325" s="30">
        <v>0</v>
      </c>
      <c r="Y1325" s="24" t="s">
        <v>1226</v>
      </c>
      <c r="Z1325" s="30">
        <v>0</v>
      </c>
      <c r="AA1325" s="24" t="str">
        <f t="shared" si="576"/>
        <v>-</v>
      </c>
      <c r="AB1325" s="64">
        <f>Z1325*$AB$3*$AB$4</f>
        <v>0</v>
      </c>
      <c r="AC1325" s="23" t="str">
        <f t="shared" si="577"/>
        <v>-</v>
      </c>
    </row>
    <row r="1326" spans="1:29">
      <c r="A1326" s="25"/>
      <c r="B1326" s="25"/>
      <c r="C1326" s="26" t="s">
        <v>62</v>
      </c>
      <c r="D1326" s="26"/>
      <c r="E1326" s="26"/>
      <c r="F1326" s="28"/>
      <c r="G1326" s="32" t="s">
        <v>355</v>
      </c>
      <c r="H1326" s="20">
        <f t="shared" ref="H1326:AB1327" si="585">H1327</f>
        <v>0</v>
      </c>
      <c r="I1326" s="20">
        <f t="shared" si="585"/>
        <v>-2033792</v>
      </c>
      <c r="J1326" s="20">
        <f t="shared" si="585"/>
        <v>0</v>
      </c>
      <c r="K1326" s="20">
        <f t="shared" si="585"/>
        <v>-3181496</v>
      </c>
      <c r="L1326" s="22">
        <f t="shared" si="582"/>
        <v>56.431729498395129</v>
      </c>
      <c r="M1326" s="20">
        <f t="shared" si="585"/>
        <v>0</v>
      </c>
      <c r="N1326" s="20">
        <f t="shared" si="585"/>
        <v>-2986171</v>
      </c>
      <c r="O1326" s="22">
        <f t="shared" si="573"/>
        <v>-6.1394073731351568</v>
      </c>
      <c r="P1326" s="20">
        <f t="shared" si="585"/>
        <v>0</v>
      </c>
      <c r="Q1326" s="20">
        <f t="shared" si="585"/>
        <v>-2899527</v>
      </c>
      <c r="R1326" s="22">
        <f t="shared" si="574"/>
        <v>-2.9015083195168643</v>
      </c>
      <c r="S1326" s="20">
        <f t="shared" si="585"/>
        <v>0</v>
      </c>
      <c r="T1326" s="20">
        <f t="shared" si="585"/>
        <v>-728281</v>
      </c>
      <c r="U1326" s="23">
        <f t="shared" si="575"/>
        <v>-100</v>
      </c>
      <c r="V1326" s="79">
        <v>0</v>
      </c>
      <c r="W1326" s="80" t="s">
        <v>1226</v>
      </c>
      <c r="X1326" s="79">
        <v>0</v>
      </c>
      <c r="Y1326" s="80" t="s">
        <v>1226</v>
      </c>
      <c r="Z1326" s="79">
        <v>0</v>
      </c>
      <c r="AA1326" s="24" t="str">
        <f t="shared" si="576"/>
        <v>-</v>
      </c>
      <c r="AB1326" s="63">
        <f t="shared" si="585"/>
        <v>0</v>
      </c>
      <c r="AC1326" s="23" t="str">
        <f t="shared" si="577"/>
        <v>-</v>
      </c>
    </row>
    <row r="1327" spans="1:29">
      <c r="A1327" s="25"/>
      <c r="B1327" s="25"/>
      <c r="C1327" s="25"/>
      <c r="D1327" s="26" t="s">
        <v>429</v>
      </c>
      <c r="E1327" s="26"/>
      <c r="F1327" s="28"/>
      <c r="G1327" s="32" t="s">
        <v>355</v>
      </c>
      <c r="H1327" s="20">
        <f t="shared" si="585"/>
        <v>0</v>
      </c>
      <c r="I1327" s="20">
        <f t="shared" si="585"/>
        <v>-2033792</v>
      </c>
      <c r="J1327" s="20">
        <f t="shared" si="585"/>
        <v>0</v>
      </c>
      <c r="K1327" s="20">
        <f t="shared" si="585"/>
        <v>-3181496</v>
      </c>
      <c r="L1327" s="22">
        <f t="shared" si="582"/>
        <v>56.431729498395129</v>
      </c>
      <c r="M1327" s="20">
        <f t="shared" si="585"/>
        <v>0</v>
      </c>
      <c r="N1327" s="20">
        <f t="shared" si="585"/>
        <v>-2986171</v>
      </c>
      <c r="O1327" s="22">
        <f t="shared" si="573"/>
        <v>-6.1394073731351568</v>
      </c>
      <c r="P1327" s="20">
        <f t="shared" si="585"/>
        <v>0</v>
      </c>
      <c r="Q1327" s="20">
        <f t="shared" si="585"/>
        <v>-2899527</v>
      </c>
      <c r="R1327" s="22">
        <f t="shared" si="574"/>
        <v>-2.9015083195168643</v>
      </c>
      <c r="S1327" s="20">
        <f t="shared" si="585"/>
        <v>0</v>
      </c>
      <c r="T1327" s="20">
        <f t="shared" si="585"/>
        <v>-728281</v>
      </c>
      <c r="U1327" s="23">
        <f t="shared" si="575"/>
        <v>-100</v>
      </c>
      <c r="V1327" s="79">
        <v>0</v>
      </c>
      <c r="W1327" s="80" t="s">
        <v>1226</v>
      </c>
      <c r="X1327" s="79">
        <v>0</v>
      </c>
      <c r="Y1327" s="80" t="s">
        <v>1226</v>
      </c>
      <c r="Z1327" s="79">
        <v>0</v>
      </c>
      <c r="AA1327" s="24" t="str">
        <f t="shared" si="576"/>
        <v>-</v>
      </c>
      <c r="AB1327" s="63">
        <f t="shared" si="585"/>
        <v>0</v>
      </c>
      <c r="AC1327" s="23" t="str">
        <f t="shared" si="577"/>
        <v>-</v>
      </c>
    </row>
    <row r="1328" spans="1:29">
      <c r="A1328" s="25"/>
      <c r="B1328" s="25"/>
      <c r="C1328" s="25"/>
      <c r="D1328" s="25"/>
      <c r="E1328" s="26" t="s">
        <v>207</v>
      </c>
      <c r="F1328" s="28"/>
      <c r="G1328" s="32" t="s">
        <v>355</v>
      </c>
      <c r="H1328" s="20">
        <f t="shared" ref="H1328:AB1328" si="586">SUM(H1329)</f>
        <v>0</v>
      </c>
      <c r="I1328" s="20">
        <f t="shared" si="586"/>
        <v>-2033792</v>
      </c>
      <c r="J1328" s="20">
        <f t="shared" si="586"/>
        <v>0</v>
      </c>
      <c r="K1328" s="20">
        <f t="shared" si="586"/>
        <v>-3181496</v>
      </c>
      <c r="L1328" s="22">
        <f t="shared" si="582"/>
        <v>56.431729498395129</v>
      </c>
      <c r="M1328" s="20">
        <f t="shared" si="586"/>
        <v>0</v>
      </c>
      <c r="N1328" s="20">
        <f t="shared" si="586"/>
        <v>-2986171</v>
      </c>
      <c r="O1328" s="22">
        <f t="shared" si="573"/>
        <v>-6.1394073731351568</v>
      </c>
      <c r="P1328" s="20">
        <f t="shared" si="586"/>
        <v>0</v>
      </c>
      <c r="Q1328" s="20">
        <f t="shared" si="586"/>
        <v>-2899527</v>
      </c>
      <c r="R1328" s="22">
        <f t="shared" si="574"/>
        <v>-2.9015083195168643</v>
      </c>
      <c r="S1328" s="20">
        <f t="shared" si="586"/>
        <v>0</v>
      </c>
      <c r="T1328" s="20">
        <f t="shared" si="586"/>
        <v>-728281</v>
      </c>
      <c r="U1328" s="23">
        <f t="shared" si="575"/>
        <v>-100</v>
      </c>
      <c r="V1328" s="79">
        <v>0</v>
      </c>
      <c r="W1328" s="80" t="s">
        <v>1226</v>
      </c>
      <c r="X1328" s="79">
        <v>0</v>
      </c>
      <c r="Y1328" s="80" t="s">
        <v>1226</v>
      </c>
      <c r="Z1328" s="79">
        <v>0</v>
      </c>
      <c r="AA1328" s="24" t="str">
        <f t="shared" si="576"/>
        <v>-</v>
      </c>
      <c r="AB1328" s="63">
        <f t="shared" si="586"/>
        <v>0</v>
      </c>
      <c r="AC1328" s="23" t="str">
        <f t="shared" si="577"/>
        <v>-</v>
      </c>
    </row>
    <row r="1329" spans="1:29">
      <c r="A1329" s="25"/>
      <c r="B1329" s="25"/>
      <c r="C1329" s="25"/>
      <c r="D1329" s="25"/>
      <c r="E1329" s="25"/>
      <c r="F1329" s="28" t="s">
        <v>1158</v>
      </c>
      <c r="G1329" s="29">
        <v>220</v>
      </c>
      <c r="H1329" s="31">
        <v>0</v>
      </c>
      <c r="I1329" s="30">
        <v>-2033792</v>
      </c>
      <c r="J1329" s="31">
        <v>0</v>
      </c>
      <c r="K1329" s="30">
        <v>-3181496</v>
      </c>
      <c r="L1329" s="22">
        <f t="shared" si="582"/>
        <v>56.431729498395129</v>
      </c>
      <c r="M1329" s="31">
        <v>0</v>
      </c>
      <c r="N1329" s="30">
        <v>-2986171</v>
      </c>
      <c r="O1329" s="22">
        <f t="shared" si="573"/>
        <v>-6.1394073731351568</v>
      </c>
      <c r="P1329" s="31">
        <v>0</v>
      </c>
      <c r="Q1329" s="30">
        <v>-2899527</v>
      </c>
      <c r="R1329" s="22">
        <f t="shared" si="574"/>
        <v>-2.9015083195168643</v>
      </c>
      <c r="S1329" s="31">
        <v>0</v>
      </c>
      <c r="T1329" s="30">
        <v>-728281</v>
      </c>
      <c r="U1329" s="23">
        <f t="shared" si="575"/>
        <v>-100</v>
      </c>
      <c r="V1329" s="30">
        <v>0</v>
      </c>
      <c r="W1329" s="24" t="s">
        <v>1226</v>
      </c>
      <c r="X1329" s="30">
        <v>0</v>
      </c>
      <c r="Y1329" s="24" t="s">
        <v>1226</v>
      </c>
      <c r="Z1329" s="30">
        <v>0</v>
      </c>
      <c r="AA1329" s="24" t="str">
        <f t="shared" si="576"/>
        <v>-</v>
      </c>
      <c r="AB1329" s="64">
        <f>Z1329*$AB$3*$AB$4</f>
        <v>0</v>
      </c>
      <c r="AC1329" s="23" t="str">
        <f t="shared" si="577"/>
        <v>-</v>
      </c>
    </row>
    <row r="1330" spans="1:29">
      <c r="A1330" s="25"/>
      <c r="B1330" s="25"/>
      <c r="C1330" s="26" t="s">
        <v>63</v>
      </c>
      <c r="D1330" s="26"/>
      <c r="E1330" s="26"/>
      <c r="F1330" s="28"/>
      <c r="G1330" s="32" t="s">
        <v>355</v>
      </c>
      <c r="H1330" s="20">
        <f t="shared" ref="H1330:AB1331" si="587">H1331</f>
        <v>0</v>
      </c>
      <c r="I1330" s="20">
        <f t="shared" si="587"/>
        <v>-138219</v>
      </c>
      <c r="J1330" s="20">
        <f t="shared" si="587"/>
        <v>0</v>
      </c>
      <c r="K1330" s="20">
        <f t="shared" si="587"/>
        <v>-137714</v>
      </c>
      <c r="L1330" s="22">
        <f t="shared" si="582"/>
        <v>-0.36536221503556021</v>
      </c>
      <c r="M1330" s="20">
        <f t="shared" si="587"/>
        <v>0</v>
      </c>
      <c r="N1330" s="20">
        <f t="shared" si="587"/>
        <v>-203113</v>
      </c>
      <c r="O1330" s="22">
        <f t="shared" si="573"/>
        <v>47.488998939831816</v>
      </c>
      <c r="P1330" s="20">
        <f t="shared" si="587"/>
        <v>0</v>
      </c>
      <c r="Q1330" s="20">
        <f t="shared" si="587"/>
        <v>-35072</v>
      </c>
      <c r="R1330" s="22">
        <f t="shared" si="574"/>
        <v>-82.732764520242426</v>
      </c>
      <c r="S1330" s="20">
        <f t="shared" si="587"/>
        <v>0</v>
      </c>
      <c r="T1330" s="20">
        <f t="shared" si="587"/>
        <v>-10235</v>
      </c>
      <c r="U1330" s="23">
        <f t="shared" si="575"/>
        <v>-100</v>
      </c>
      <c r="V1330" s="79">
        <v>0</v>
      </c>
      <c r="W1330" s="80" t="s">
        <v>1226</v>
      </c>
      <c r="X1330" s="79">
        <v>0</v>
      </c>
      <c r="Y1330" s="80" t="s">
        <v>1226</v>
      </c>
      <c r="Z1330" s="79">
        <v>0</v>
      </c>
      <c r="AA1330" s="24" t="str">
        <f t="shared" si="576"/>
        <v>-</v>
      </c>
      <c r="AB1330" s="63">
        <f t="shared" si="587"/>
        <v>0</v>
      </c>
      <c r="AC1330" s="23" t="str">
        <f t="shared" si="577"/>
        <v>-</v>
      </c>
    </row>
    <row r="1331" spans="1:29">
      <c r="A1331" s="25"/>
      <c r="B1331" s="25"/>
      <c r="C1331" s="25"/>
      <c r="D1331" s="26" t="s">
        <v>430</v>
      </c>
      <c r="E1331" s="26"/>
      <c r="F1331" s="28"/>
      <c r="G1331" s="32" t="s">
        <v>355</v>
      </c>
      <c r="H1331" s="20">
        <f t="shared" si="587"/>
        <v>0</v>
      </c>
      <c r="I1331" s="20">
        <f t="shared" si="587"/>
        <v>-138219</v>
      </c>
      <c r="J1331" s="20">
        <f t="shared" si="587"/>
        <v>0</v>
      </c>
      <c r="K1331" s="20">
        <f t="shared" si="587"/>
        <v>-137714</v>
      </c>
      <c r="L1331" s="22">
        <f t="shared" si="582"/>
        <v>-0.36536221503556021</v>
      </c>
      <c r="M1331" s="20">
        <f t="shared" si="587"/>
        <v>0</v>
      </c>
      <c r="N1331" s="20">
        <f t="shared" si="587"/>
        <v>-203113</v>
      </c>
      <c r="O1331" s="22">
        <f t="shared" si="573"/>
        <v>47.488998939831816</v>
      </c>
      <c r="P1331" s="20">
        <f t="shared" si="587"/>
        <v>0</v>
      </c>
      <c r="Q1331" s="20">
        <f t="shared" si="587"/>
        <v>-35072</v>
      </c>
      <c r="R1331" s="22">
        <f t="shared" si="574"/>
        <v>-82.732764520242426</v>
      </c>
      <c r="S1331" s="20">
        <f t="shared" si="587"/>
        <v>0</v>
      </c>
      <c r="T1331" s="20">
        <f t="shared" si="587"/>
        <v>-10235</v>
      </c>
      <c r="U1331" s="23">
        <f t="shared" si="575"/>
        <v>-100</v>
      </c>
      <c r="V1331" s="79">
        <v>0</v>
      </c>
      <c r="W1331" s="80" t="s">
        <v>1226</v>
      </c>
      <c r="X1331" s="79">
        <v>0</v>
      </c>
      <c r="Y1331" s="80" t="s">
        <v>1226</v>
      </c>
      <c r="Z1331" s="79">
        <v>0</v>
      </c>
      <c r="AA1331" s="24" t="str">
        <f t="shared" si="576"/>
        <v>-</v>
      </c>
      <c r="AB1331" s="63">
        <f t="shared" si="587"/>
        <v>0</v>
      </c>
      <c r="AC1331" s="23" t="str">
        <f t="shared" si="577"/>
        <v>-</v>
      </c>
    </row>
    <row r="1332" spans="1:29">
      <c r="A1332" s="25"/>
      <c r="B1332" s="25"/>
      <c r="C1332" s="25"/>
      <c r="D1332" s="25"/>
      <c r="E1332" s="26" t="s">
        <v>208</v>
      </c>
      <c r="F1332" s="28"/>
      <c r="G1332" s="32" t="s">
        <v>355</v>
      </c>
      <c r="H1332" s="20">
        <f t="shared" ref="H1332:AB1332" si="588">SUM(H1333)</f>
        <v>0</v>
      </c>
      <c r="I1332" s="20">
        <f t="shared" si="588"/>
        <v>-138219</v>
      </c>
      <c r="J1332" s="20">
        <f t="shared" si="588"/>
        <v>0</v>
      </c>
      <c r="K1332" s="20">
        <f t="shared" si="588"/>
        <v>-137714</v>
      </c>
      <c r="L1332" s="22">
        <f t="shared" si="582"/>
        <v>-0.36536221503556021</v>
      </c>
      <c r="M1332" s="20">
        <f t="shared" si="588"/>
        <v>0</v>
      </c>
      <c r="N1332" s="20">
        <f t="shared" si="588"/>
        <v>-203113</v>
      </c>
      <c r="O1332" s="22">
        <f t="shared" si="573"/>
        <v>47.488998939831816</v>
      </c>
      <c r="P1332" s="20">
        <f t="shared" si="588"/>
        <v>0</v>
      </c>
      <c r="Q1332" s="20">
        <f t="shared" si="588"/>
        <v>-35072</v>
      </c>
      <c r="R1332" s="22">
        <f t="shared" si="574"/>
        <v>-82.732764520242426</v>
      </c>
      <c r="S1332" s="20">
        <f t="shared" si="588"/>
        <v>0</v>
      </c>
      <c r="T1332" s="20">
        <f t="shared" si="588"/>
        <v>-10235</v>
      </c>
      <c r="U1332" s="23">
        <f t="shared" si="575"/>
        <v>-100</v>
      </c>
      <c r="V1332" s="79">
        <v>0</v>
      </c>
      <c r="W1332" s="80" t="s">
        <v>1226</v>
      </c>
      <c r="X1332" s="79">
        <v>0</v>
      </c>
      <c r="Y1332" s="80" t="s">
        <v>1226</v>
      </c>
      <c r="Z1332" s="79">
        <v>0</v>
      </c>
      <c r="AA1332" s="24" t="str">
        <f t="shared" si="576"/>
        <v>-</v>
      </c>
      <c r="AB1332" s="63">
        <f t="shared" si="588"/>
        <v>0</v>
      </c>
      <c r="AC1332" s="23" t="str">
        <f t="shared" si="577"/>
        <v>-</v>
      </c>
    </row>
    <row r="1333" spans="1:29">
      <c r="A1333" s="25"/>
      <c r="B1333" s="25"/>
      <c r="C1333" s="25"/>
      <c r="D1333" s="25"/>
      <c r="E1333" s="25"/>
      <c r="F1333" s="28" t="s">
        <v>1159</v>
      </c>
      <c r="G1333" s="29">
        <v>220</v>
      </c>
      <c r="H1333" s="31">
        <v>0</v>
      </c>
      <c r="I1333" s="30">
        <v>-138219</v>
      </c>
      <c r="J1333" s="31">
        <v>0</v>
      </c>
      <c r="K1333" s="30">
        <v>-137714</v>
      </c>
      <c r="L1333" s="22">
        <f t="shared" si="582"/>
        <v>-0.36536221503556021</v>
      </c>
      <c r="M1333" s="31">
        <v>0</v>
      </c>
      <c r="N1333" s="30">
        <v>-203113</v>
      </c>
      <c r="O1333" s="22">
        <f t="shared" si="573"/>
        <v>47.488998939831816</v>
      </c>
      <c r="P1333" s="31">
        <v>0</v>
      </c>
      <c r="Q1333" s="30">
        <v>-35072</v>
      </c>
      <c r="R1333" s="22">
        <f t="shared" si="574"/>
        <v>-82.732764520242426</v>
      </c>
      <c r="S1333" s="31">
        <v>0</v>
      </c>
      <c r="T1333" s="30">
        <v>-10235</v>
      </c>
      <c r="U1333" s="23">
        <f t="shared" si="575"/>
        <v>-100</v>
      </c>
      <c r="V1333" s="30">
        <v>0</v>
      </c>
      <c r="W1333" s="24" t="s">
        <v>1226</v>
      </c>
      <c r="X1333" s="30">
        <v>0</v>
      </c>
      <c r="Y1333" s="24" t="s">
        <v>1226</v>
      </c>
      <c r="Z1333" s="30">
        <v>0</v>
      </c>
      <c r="AA1333" s="24" t="str">
        <f t="shared" si="576"/>
        <v>-</v>
      </c>
      <c r="AB1333" s="64">
        <f>Z1333*$AB$3*$AB$4</f>
        <v>0</v>
      </c>
      <c r="AC1333" s="23" t="str">
        <f t="shared" si="577"/>
        <v>-</v>
      </c>
    </row>
    <row r="1334" spans="1:29" ht="20.100000000000001" customHeight="1">
      <c r="A1334" s="25"/>
      <c r="B1334" s="26" t="s">
        <v>337</v>
      </c>
      <c r="C1334" s="26"/>
      <c r="D1334" s="26"/>
      <c r="E1334" s="26"/>
      <c r="F1334" s="28"/>
      <c r="G1334" s="32" t="s">
        <v>355</v>
      </c>
      <c r="H1334" s="20">
        <f t="shared" ref="H1334:AB1334" si="589">H1335</f>
        <v>0</v>
      </c>
      <c r="I1334" s="20">
        <f t="shared" si="589"/>
        <v>0</v>
      </c>
      <c r="J1334" s="20">
        <f t="shared" si="589"/>
        <v>-1101323187</v>
      </c>
      <c r="K1334" s="20">
        <f t="shared" si="589"/>
        <v>-1161662306</v>
      </c>
      <c r="L1334" s="22" t="str">
        <f t="shared" si="582"/>
        <v>-</v>
      </c>
      <c r="M1334" s="20">
        <f t="shared" si="589"/>
        <v>-1440027704</v>
      </c>
      <c r="N1334" s="20">
        <f t="shared" si="589"/>
        <v>-1183605993</v>
      </c>
      <c r="O1334" s="22">
        <f t="shared" si="573"/>
        <v>1.8889901898908619</v>
      </c>
      <c r="P1334" s="20">
        <f t="shared" si="589"/>
        <v>-1430074495</v>
      </c>
      <c r="Q1334" s="20">
        <f t="shared" si="589"/>
        <v>-1295075621</v>
      </c>
      <c r="R1334" s="22">
        <f t="shared" si="574"/>
        <v>9.4177985460740956</v>
      </c>
      <c r="S1334" s="20">
        <f t="shared" si="589"/>
        <v>-1421484000</v>
      </c>
      <c r="T1334" s="20">
        <f t="shared" si="589"/>
        <v>-480926737</v>
      </c>
      <c r="U1334" s="23">
        <f t="shared" si="575"/>
        <v>9.7606948158280602</v>
      </c>
      <c r="V1334" s="79">
        <v>-1503651649.0602074</v>
      </c>
      <c r="W1334" s="79">
        <v>92.404529132071687</v>
      </c>
      <c r="X1334" s="79">
        <v>-1625037326.2143812</v>
      </c>
      <c r="Y1334" s="79">
        <v>-66.386959973636422</v>
      </c>
      <c r="Z1334" s="79">
        <v>-1786939183.982147</v>
      </c>
      <c r="AA1334" s="24">
        <f t="shared" si="576"/>
        <v>9.9629623982192044</v>
      </c>
      <c r="AB1334" s="63">
        <f t="shared" si="589"/>
        <v>-1953792843.3472958</v>
      </c>
      <c r="AC1334" s="23">
        <f t="shared" si="577"/>
        <v>9.3373999999999882</v>
      </c>
    </row>
    <row r="1335" spans="1:29">
      <c r="A1335" s="25"/>
      <c r="B1335" s="25"/>
      <c r="C1335" s="26" t="s">
        <v>72</v>
      </c>
      <c r="D1335" s="26"/>
      <c r="E1335" s="26"/>
      <c r="F1335" s="28"/>
      <c r="G1335" s="32" t="s">
        <v>355</v>
      </c>
      <c r="H1335" s="20">
        <f t="shared" ref="H1335:AB1335" si="590">H1336+H1342+H1349+H1356</f>
        <v>0</v>
      </c>
      <c r="I1335" s="20">
        <f t="shared" si="590"/>
        <v>0</v>
      </c>
      <c r="J1335" s="20">
        <f t="shared" si="590"/>
        <v>-1101323187</v>
      </c>
      <c r="K1335" s="20">
        <f t="shared" si="590"/>
        <v>-1161662306</v>
      </c>
      <c r="L1335" s="22" t="str">
        <f t="shared" si="582"/>
        <v>-</v>
      </c>
      <c r="M1335" s="20">
        <f t="shared" si="590"/>
        <v>-1440027704</v>
      </c>
      <c r="N1335" s="20">
        <f t="shared" si="590"/>
        <v>-1183605993</v>
      </c>
      <c r="O1335" s="22">
        <f t="shared" si="573"/>
        <v>1.8889901898908619</v>
      </c>
      <c r="P1335" s="20">
        <f t="shared" si="590"/>
        <v>-1430074495</v>
      </c>
      <c r="Q1335" s="20">
        <f t="shared" si="590"/>
        <v>-1295075621</v>
      </c>
      <c r="R1335" s="22">
        <f t="shared" si="574"/>
        <v>9.4177985460740956</v>
      </c>
      <c r="S1335" s="20">
        <f t="shared" si="590"/>
        <v>-1421484000</v>
      </c>
      <c r="T1335" s="20">
        <f t="shared" si="590"/>
        <v>-480926737</v>
      </c>
      <c r="U1335" s="23">
        <f t="shared" si="575"/>
        <v>9.7606948158280602</v>
      </c>
      <c r="V1335" s="79">
        <v>-1503651649.0602074</v>
      </c>
      <c r="W1335" s="79">
        <v>92.404529132071687</v>
      </c>
      <c r="X1335" s="79">
        <v>-1625037326.2143812</v>
      </c>
      <c r="Y1335" s="79">
        <v>-66.386959973636422</v>
      </c>
      <c r="Z1335" s="79">
        <v>-1786939183.982147</v>
      </c>
      <c r="AA1335" s="24">
        <f t="shared" si="576"/>
        <v>9.9629623982192044</v>
      </c>
      <c r="AB1335" s="63">
        <f t="shared" si="590"/>
        <v>-1953792843.3472958</v>
      </c>
      <c r="AC1335" s="23">
        <f t="shared" si="577"/>
        <v>9.3373999999999882</v>
      </c>
    </row>
    <row r="1336" spans="1:29">
      <c r="A1336" s="25"/>
      <c r="B1336" s="25"/>
      <c r="C1336" s="25"/>
      <c r="D1336" s="26" t="s">
        <v>441</v>
      </c>
      <c r="E1336" s="26"/>
      <c r="F1336" s="28"/>
      <c r="G1336" s="32" t="s">
        <v>355</v>
      </c>
      <c r="H1336" s="20">
        <f t="shared" ref="H1336:AB1336" si="591">H1337+H1340</f>
        <v>0</v>
      </c>
      <c r="I1336" s="20">
        <f t="shared" si="591"/>
        <v>0</v>
      </c>
      <c r="J1336" s="20">
        <f t="shared" si="591"/>
        <v>-997669742</v>
      </c>
      <c r="K1336" s="20">
        <f t="shared" si="591"/>
        <v>-1079906131</v>
      </c>
      <c r="L1336" s="22" t="str">
        <f t="shared" si="582"/>
        <v>-</v>
      </c>
      <c r="M1336" s="20">
        <f t="shared" si="591"/>
        <v>-1305737846</v>
      </c>
      <c r="N1336" s="20">
        <f t="shared" si="591"/>
        <v>-1076279962</v>
      </c>
      <c r="O1336" s="22">
        <f t="shared" si="573"/>
        <v>-0.33578557394078246</v>
      </c>
      <c r="P1336" s="20">
        <f t="shared" si="591"/>
        <v>-1313686347</v>
      </c>
      <c r="Q1336" s="20">
        <f t="shared" si="591"/>
        <v>-1164059433</v>
      </c>
      <c r="R1336" s="22">
        <f t="shared" si="574"/>
        <v>8.1558213568227842</v>
      </c>
      <c r="S1336" s="20">
        <f t="shared" si="591"/>
        <v>-1300807943</v>
      </c>
      <c r="T1336" s="20">
        <f t="shared" si="591"/>
        <v>-436802662</v>
      </c>
      <c r="U1336" s="23">
        <f t="shared" si="575"/>
        <v>11.74755395844123</v>
      </c>
      <c r="V1336" s="79">
        <v>-1337971783</v>
      </c>
      <c r="W1336" s="79">
        <v>-20.303448013716121</v>
      </c>
      <c r="X1336" s="79">
        <v>-1462333252</v>
      </c>
      <c r="Y1336" s="79">
        <v>3.737543230647288</v>
      </c>
      <c r="Z1336" s="79">
        <v>-1611942499</v>
      </c>
      <c r="AA1336" s="24">
        <f t="shared" si="576"/>
        <v>10.230858581337927</v>
      </c>
      <c r="AB1336" s="63">
        <f t="shared" si="591"/>
        <v>-1762456017.9016261</v>
      </c>
      <c r="AC1336" s="23">
        <f t="shared" si="577"/>
        <v>9.3374000000000024</v>
      </c>
    </row>
    <row r="1337" spans="1:29">
      <c r="A1337" s="25"/>
      <c r="B1337" s="25"/>
      <c r="C1337" s="25"/>
      <c r="D1337" s="25"/>
      <c r="E1337" s="26" t="s">
        <v>24</v>
      </c>
      <c r="F1337" s="28"/>
      <c r="G1337" s="32" t="s">
        <v>355</v>
      </c>
      <c r="H1337" s="20">
        <f t="shared" ref="H1337:AB1337" si="592">H1338+H1339</f>
        <v>0</v>
      </c>
      <c r="I1337" s="20">
        <f t="shared" si="592"/>
        <v>0</v>
      </c>
      <c r="J1337" s="20">
        <f t="shared" si="592"/>
        <v>-120477768</v>
      </c>
      <c r="K1337" s="20">
        <f t="shared" si="592"/>
        <v>-83105565</v>
      </c>
      <c r="L1337" s="22" t="str">
        <f t="shared" si="582"/>
        <v>-</v>
      </c>
      <c r="M1337" s="20">
        <f t="shared" si="592"/>
        <v>-130469668</v>
      </c>
      <c r="N1337" s="20">
        <f t="shared" si="592"/>
        <v>-116740264</v>
      </c>
      <c r="O1337" s="22">
        <f t="shared" si="573"/>
        <v>40.47225838606596</v>
      </c>
      <c r="P1337" s="20">
        <f t="shared" si="592"/>
        <v>-119901547</v>
      </c>
      <c r="Q1337" s="20">
        <f t="shared" si="592"/>
        <v>-135345476</v>
      </c>
      <c r="R1337" s="22">
        <f t="shared" si="574"/>
        <v>15.937270794590646</v>
      </c>
      <c r="S1337" s="20">
        <f t="shared" si="592"/>
        <v>-138122243</v>
      </c>
      <c r="T1337" s="20">
        <f t="shared" si="592"/>
        <v>-58242767</v>
      </c>
      <c r="U1337" s="23">
        <f t="shared" si="575"/>
        <v>2.0516141965469075</v>
      </c>
      <c r="V1337" s="79">
        <v>-134914600.60000002</v>
      </c>
      <c r="W1337" s="79">
        <v>-19.608995812350692</v>
      </c>
      <c r="X1337" s="79">
        <v>-133130137.80000001</v>
      </c>
      <c r="Y1337" s="79">
        <v>5.8346327729473364</v>
      </c>
      <c r="Z1337" s="79">
        <v>-139907864.59999999</v>
      </c>
      <c r="AA1337" s="24">
        <f t="shared" si="576"/>
        <v>5.091053695281289</v>
      </c>
      <c r="AB1337" s="63">
        <f t="shared" si="592"/>
        <v>-152971621.54916039</v>
      </c>
      <c r="AC1337" s="23">
        <f t="shared" si="577"/>
        <v>9.3374000000000024</v>
      </c>
    </row>
    <row r="1338" spans="1:29">
      <c r="A1338" s="25"/>
      <c r="B1338" s="25"/>
      <c r="C1338" s="25"/>
      <c r="D1338" s="25"/>
      <c r="E1338" s="25"/>
      <c r="F1338" s="28" t="s">
        <v>1160</v>
      </c>
      <c r="G1338" s="29">
        <v>100</v>
      </c>
      <c r="H1338" s="31"/>
      <c r="I1338" s="31"/>
      <c r="J1338" s="30">
        <v>-115081294</v>
      </c>
      <c r="K1338" s="30">
        <v>-79474357</v>
      </c>
      <c r="L1338" s="22" t="str">
        <f t="shared" si="582"/>
        <v>-</v>
      </c>
      <c r="M1338" s="30">
        <v>-124803370</v>
      </c>
      <c r="N1338" s="30">
        <v>-110088875</v>
      </c>
      <c r="O1338" s="22">
        <f t="shared" si="573"/>
        <v>38.521252836307951</v>
      </c>
      <c r="P1338" s="30">
        <v>-112433893</v>
      </c>
      <c r="Q1338" s="30">
        <v>-127598021</v>
      </c>
      <c r="R1338" s="22">
        <f t="shared" si="574"/>
        <v>15.90455529679997</v>
      </c>
      <c r="S1338" s="30">
        <v>-130256544</v>
      </c>
      <c r="T1338" s="30">
        <v>-55531706</v>
      </c>
      <c r="U1338" s="23">
        <f t="shared" si="575"/>
        <v>2.0835142889873026</v>
      </c>
      <c r="V1338" s="69">
        <v>-118635210.80000001</v>
      </c>
      <c r="W1338" s="69">
        <v>1.7843761281055095</v>
      </c>
      <c r="X1338" s="69">
        <v>-122071495.80000001</v>
      </c>
      <c r="Y1338" s="69">
        <v>-0.57930271743572348</v>
      </c>
      <c r="Z1338" s="69">
        <v>-127870929.2</v>
      </c>
      <c r="AA1338" s="24">
        <f t="shared" si="576"/>
        <v>4.7508497884728911</v>
      </c>
      <c r="AB1338" s="64">
        <f>Z1338*$AB$3*$AB$4</f>
        <v>-139810749.34312078</v>
      </c>
      <c r="AC1338" s="23">
        <f t="shared" si="577"/>
        <v>9.3373999999999882</v>
      </c>
    </row>
    <row r="1339" spans="1:29">
      <c r="A1339" s="25"/>
      <c r="B1339" s="25"/>
      <c r="C1339" s="25"/>
      <c r="D1339" s="25"/>
      <c r="E1339" s="25"/>
      <c r="F1339" s="28" t="s">
        <v>1161</v>
      </c>
      <c r="G1339" s="29">
        <v>100</v>
      </c>
      <c r="H1339" s="31"/>
      <c r="I1339" s="31"/>
      <c r="J1339" s="30">
        <v>-5396474</v>
      </c>
      <c r="K1339" s="30">
        <v>-3631208</v>
      </c>
      <c r="L1339" s="22" t="str">
        <f t="shared" si="582"/>
        <v>-</v>
      </c>
      <c r="M1339" s="30">
        <v>-5666298</v>
      </c>
      <c r="N1339" s="30">
        <v>-6651389</v>
      </c>
      <c r="O1339" s="22">
        <f t="shared" si="573"/>
        <v>83.172900037673401</v>
      </c>
      <c r="P1339" s="30">
        <v>-7467654</v>
      </c>
      <c r="Q1339" s="30">
        <v>-7747455</v>
      </c>
      <c r="R1339" s="22">
        <f t="shared" si="574"/>
        <v>16.47875353553971</v>
      </c>
      <c r="S1339" s="30">
        <v>-7865699</v>
      </c>
      <c r="T1339" s="30">
        <v>-2711061</v>
      </c>
      <c r="U1339" s="23">
        <f t="shared" si="575"/>
        <v>1.5262302265711725</v>
      </c>
      <c r="V1339" s="69">
        <v>-16279389.800000001</v>
      </c>
      <c r="W1339" s="69">
        <v>-21.393371940456202</v>
      </c>
      <c r="X1339" s="69">
        <v>-11058642</v>
      </c>
      <c r="Y1339" s="69">
        <v>6.4139354903830599</v>
      </c>
      <c r="Z1339" s="69">
        <v>-12036935.4</v>
      </c>
      <c r="AA1339" s="24">
        <f t="shared" si="576"/>
        <v>8.8464153193493331</v>
      </c>
      <c r="AB1339" s="64">
        <f>Z1339*$AB$3*$AB$4</f>
        <v>-13160872.2060396</v>
      </c>
      <c r="AC1339" s="23">
        <f t="shared" si="577"/>
        <v>9.3374000000000024</v>
      </c>
    </row>
    <row r="1340" spans="1:29">
      <c r="A1340" s="25"/>
      <c r="B1340" s="25"/>
      <c r="C1340" s="25"/>
      <c r="D1340" s="25"/>
      <c r="E1340" s="26" t="s">
        <v>25</v>
      </c>
      <c r="F1340" s="28"/>
      <c r="G1340" s="32" t="s">
        <v>355</v>
      </c>
      <c r="H1340" s="20">
        <f t="shared" ref="H1340:AB1340" si="593">H1341</f>
        <v>0</v>
      </c>
      <c r="I1340" s="20">
        <f t="shared" si="593"/>
        <v>0</v>
      </c>
      <c r="J1340" s="20">
        <f t="shared" si="593"/>
        <v>-877191974</v>
      </c>
      <c r="K1340" s="20">
        <f t="shared" si="593"/>
        <v>-996800566</v>
      </c>
      <c r="L1340" s="22" t="str">
        <f t="shared" si="582"/>
        <v>-</v>
      </c>
      <c r="M1340" s="20">
        <f t="shared" si="593"/>
        <v>-1175268178</v>
      </c>
      <c r="N1340" s="20">
        <f t="shared" si="593"/>
        <v>-959539698</v>
      </c>
      <c r="O1340" s="22">
        <f t="shared" si="573"/>
        <v>-3.7380464328508367</v>
      </c>
      <c r="P1340" s="20">
        <f t="shared" si="593"/>
        <v>-1193784800</v>
      </c>
      <c r="Q1340" s="20">
        <f t="shared" si="593"/>
        <v>-1028713957</v>
      </c>
      <c r="R1340" s="22">
        <f t="shared" si="574"/>
        <v>7.2091086115751324</v>
      </c>
      <c r="S1340" s="20">
        <f t="shared" si="593"/>
        <v>-1162685700</v>
      </c>
      <c r="T1340" s="20">
        <f t="shared" si="593"/>
        <v>-378559895</v>
      </c>
      <c r="U1340" s="23">
        <f t="shared" si="575"/>
        <v>13.023225950068436</v>
      </c>
      <c r="V1340" s="79">
        <v>-1203057182.4000001</v>
      </c>
      <c r="W1340" s="79">
        <v>-0.69445220136543073</v>
      </c>
      <c r="X1340" s="79">
        <v>-1329203114.2</v>
      </c>
      <c r="Y1340" s="79">
        <v>-2.0970895423000484</v>
      </c>
      <c r="Z1340" s="79">
        <v>-1472034634.4000001</v>
      </c>
      <c r="AA1340" s="24">
        <f t="shared" si="576"/>
        <v>10.7456504332647</v>
      </c>
      <c r="AB1340" s="63">
        <f t="shared" si="593"/>
        <v>-1609484396.3524656</v>
      </c>
      <c r="AC1340" s="23">
        <f t="shared" si="577"/>
        <v>9.3373999999999882</v>
      </c>
    </row>
    <row r="1341" spans="1:29">
      <c r="A1341" s="25"/>
      <c r="B1341" s="25"/>
      <c r="C1341" s="25"/>
      <c r="D1341" s="25"/>
      <c r="E1341" s="25"/>
      <c r="F1341" s="28" t="s">
        <v>1162</v>
      </c>
      <c r="G1341" s="29">
        <v>100</v>
      </c>
      <c r="H1341" s="31"/>
      <c r="I1341" s="31"/>
      <c r="J1341" s="30">
        <v>-877191974</v>
      </c>
      <c r="K1341" s="30">
        <v>-996800566</v>
      </c>
      <c r="L1341" s="22" t="str">
        <f t="shared" si="582"/>
        <v>-</v>
      </c>
      <c r="M1341" s="30">
        <v>-1175268178</v>
      </c>
      <c r="N1341" s="30">
        <v>-959539698</v>
      </c>
      <c r="O1341" s="22">
        <f t="shared" si="573"/>
        <v>-3.7380464328508367</v>
      </c>
      <c r="P1341" s="30">
        <v>-1193784800</v>
      </c>
      <c r="Q1341" s="30">
        <v>-1028713957</v>
      </c>
      <c r="R1341" s="22">
        <f t="shared" si="574"/>
        <v>7.2091086115751324</v>
      </c>
      <c r="S1341" s="30">
        <v>-1162685700</v>
      </c>
      <c r="T1341" s="30">
        <v>-378559895</v>
      </c>
      <c r="U1341" s="23">
        <f t="shared" si="575"/>
        <v>13.023225950068436</v>
      </c>
      <c r="V1341" s="69">
        <v>-1203057182.4000001</v>
      </c>
      <c r="W1341" s="69">
        <v>-0.69445220136543073</v>
      </c>
      <c r="X1341" s="69">
        <v>-1329203114.2</v>
      </c>
      <c r="Y1341" s="69">
        <v>-2.0970895423000484</v>
      </c>
      <c r="Z1341" s="69">
        <v>-1472034634.4000001</v>
      </c>
      <c r="AA1341" s="24">
        <f t="shared" si="576"/>
        <v>10.7456504332647</v>
      </c>
      <c r="AB1341" s="64">
        <f>Z1341*$AB$3*$AB$4</f>
        <v>-1609484396.3524656</v>
      </c>
      <c r="AC1341" s="23">
        <f t="shared" si="577"/>
        <v>9.3373999999999882</v>
      </c>
    </row>
    <row r="1342" spans="1:29">
      <c r="A1342" s="25"/>
      <c r="B1342" s="25"/>
      <c r="C1342" s="25"/>
      <c r="D1342" s="26" t="s">
        <v>1163</v>
      </c>
      <c r="E1342" s="26"/>
      <c r="F1342" s="28"/>
      <c r="G1342" s="32" t="s">
        <v>355</v>
      </c>
      <c r="H1342" s="20">
        <f t="shared" ref="H1342:AB1342" si="594">H1343</f>
        <v>0</v>
      </c>
      <c r="I1342" s="20">
        <f t="shared" si="594"/>
        <v>0</v>
      </c>
      <c r="J1342" s="20">
        <f t="shared" si="594"/>
        <v>0</v>
      </c>
      <c r="K1342" s="20">
        <f t="shared" si="594"/>
        <v>0</v>
      </c>
      <c r="L1342" s="22" t="str">
        <f t="shared" si="582"/>
        <v>-</v>
      </c>
      <c r="M1342" s="20">
        <f t="shared" si="594"/>
        <v>0</v>
      </c>
      <c r="N1342" s="20">
        <f t="shared" si="594"/>
        <v>0</v>
      </c>
      <c r="O1342" s="22" t="str">
        <f t="shared" si="573"/>
        <v>-</v>
      </c>
      <c r="P1342" s="20">
        <f t="shared" si="594"/>
        <v>-96050536</v>
      </c>
      <c r="Q1342" s="20">
        <f t="shared" si="594"/>
        <v>-108679252</v>
      </c>
      <c r="R1342" s="22" t="str">
        <f t="shared" si="574"/>
        <v>-</v>
      </c>
      <c r="S1342" s="20">
        <f t="shared" si="594"/>
        <v>-96572456</v>
      </c>
      <c r="T1342" s="20">
        <f t="shared" si="594"/>
        <v>-35868232</v>
      </c>
      <c r="U1342" s="23">
        <f t="shared" si="575"/>
        <v>-11.139933130934693</v>
      </c>
      <c r="V1342" s="79">
        <v>-126145755.46020745</v>
      </c>
      <c r="W1342" s="79">
        <v>-19.290034029661072</v>
      </c>
      <c r="X1342" s="79">
        <v>-135157488.61438122</v>
      </c>
      <c r="Y1342" s="79">
        <v>-8.6530432720604082</v>
      </c>
      <c r="Z1342" s="79">
        <v>-144801922.78214681</v>
      </c>
      <c r="AA1342" s="24">
        <f t="shared" si="576"/>
        <v>7.1357009268514702</v>
      </c>
      <c r="AB1342" s="63">
        <f t="shared" si="594"/>
        <v>-158322657.52000695</v>
      </c>
      <c r="AC1342" s="23">
        <f t="shared" si="577"/>
        <v>9.3373999999999882</v>
      </c>
    </row>
    <row r="1343" spans="1:29">
      <c r="A1343" s="25"/>
      <c r="B1343" s="25"/>
      <c r="C1343" s="25"/>
      <c r="D1343" s="25"/>
      <c r="E1343" s="26" t="s">
        <v>26</v>
      </c>
      <c r="F1343" s="28"/>
      <c r="G1343" s="32" t="s">
        <v>355</v>
      </c>
      <c r="H1343" s="20">
        <f t="shared" ref="H1343:AB1343" si="595">SUM(H1344:H1348)</f>
        <v>0</v>
      </c>
      <c r="I1343" s="20">
        <f t="shared" si="595"/>
        <v>0</v>
      </c>
      <c r="J1343" s="20">
        <f t="shared" si="595"/>
        <v>0</v>
      </c>
      <c r="K1343" s="20">
        <f t="shared" si="595"/>
        <v>0</v>
      </c>
      <c r="L1343" s="22" t="str">
        <f t="shared" si="582"/>
        <v>-</v>
      </c>
      <c r="M1343" s="20">
        <f t="shared" si="595"/>
        <v>0</v>
      </c>
      <c r="N1343" s="20">
        <f t="shared" si="595"/>
        <v>0</v>
      </c>
      <c r="O1343" s="22" t="str">
        <f t="shared" si="573"/>
        <v>-</v>
      </c>
      <c r="P1343" s="20">
        <f t="shared" si="595"/>
        <v>-96050536</v>
      </c>
      <c r="Q1343" s="20">
        <f t="shared" si="595"/>
        <v>-108679252</v>
      </c>
      <c r="R1343" s="22" t="str">
        <f t="shared" si="574"/>
        <v>-</v>
      </c>
      <c r="S1343" s="20">
        <f t="shared" si="595"/>
        <v>-96572456</v>
      </c>
      <c r="T1343" s="20">
        <f t="shared" si="595"/>
        <v>-35868232</v>
      </c>
      <c r="U1343" s="23">
        <f t="shared" si="575"/>
        <v>-11.139933130934693</v>
      </c>
      <c r="V1343" s="79">
        <v>-126145755.46020745</v>
      </c>
      <c r="W1343" s="79">
        <v>-19.290034029661072</v>
      </c>
      <c r="X1343" s="79">
        <v>-135157488.61438122</v>
      </c>
      <c r="Y1343" s="79">
        <v>-8.6530432720604082</v>
      </c>
      <c r="Z1343" s="79">
        <v>-144801922.78214681</v>
      </c>
      <c r="AA1343" s="24">
        <f t="shared" si="576"/>
        <v>7.1357009268514702</v>
      </c>
      <c r="AB1343" s="63">
        <f t="shared" si="595"/>
        <v>-158322657.52000695</v>
      </c>
      <c r="AC1343" s="23">
        <f t="shared" si="577"/>
        <v>9.3373999999999882</v>
      </c>
    </row>
    <row r="1344" spans="1:29">
      <c r="A1344" s="25"/>
      <c r="B1344" s="25"/>
      <c r="C1344" s="25"/>
      <c r="D1344" s="25"/>
      <c r="E1344" s="25"/>
      <c r="F1344" s="28" t="s">
        <v>1164</v>
      </c>
      <c r="G1344" s="29">
        <v>101</v>
      </c>
      <c r="H1344" s="31"/>
      <c r="I1344" s="31"/>
      <c r="J1344" s="31"/>
      <c r="K1344" s="31"/>
      <c r="L1344" s="22" t="str">
        <f t="shared" si="582"/>
        <v>-</v>
      </c>
      <c r="M1344" s="31"/>
      <c r="N1344" s="31"/>
      <c r="O1344" s="22" t="str">
        <f t="shared" si="573"/>
        <v>-</v>
      </c>
      <c r="P1344" s="30">
        <v>-71982567</v>
      </c>
      <c r="Q1344" s="30">
        <v>-82945117</v>
      </c>
      <c r="R1344" s="22" t="str">
        <f t="shared" si="574"/>
        <v>-</v>
      </c>
      <c r="S1344" s="30">
        <v>-71982567</v>
      </c>
      <c r="T1344" s="30">
        <v>-27750245</v>
      </c>
      <c r="U1344" s="23">
        <f t="shared" si="575"/>
        <v>-13.216630944049427</v>
      </c>
      <c r="V1344" s="69">
        <v>-94465005.800000012</v>
      </c>
      <c r="W1344" s="69">
        <v>-6.246634428157126</v>
      </c>
      <c r="X1344" s="69">
        <v>-101077556.2</v>
      </c>
      <c r="Y1344" s="69">
        <v>-1.3999999987296889</v>
      </c>
      <c r="Z1344" s="69">
        <v>-108152985.2</v>
      </c>
      <c r="AA1344" s="24">
        <f t="shared" si="576"/>
        <v>7.0000000652963905</v>
      </c>
      <c r="AB1344" s="64">
        <f>Z1344*$AB$3*$AB$4</f>
        <v>-118251662.0400648</v>
      </c>
      <c r="AC1344" s="23">
        <f t="shared" si="577"/>
        <v>9.3373999999999882</v>
      </c>
    </row>
    <row r="1345" spans="1:29">
      <c r="A1345" s="25"/>
      <c r="B1345" s="25"/>
      <c r="C1345" s="25"/>
      <c r="D1345" s="25"/>
      <c r="E1345" s="25"/>
      <c r="F1345" s="28" t="s">
        <v>1165</v>
      </c>
      <c r="G1345" s="29">
        <v>102</v>
      </c>
      <c r="H1345" s="31"/>
      <c r="I1345" s="31"/>
      <c r="J1345" s="31"/>
      <c r="K1345" s="31"/>
      <c r="L1345" s="22" t="str">
        <f t="shared" si="582"/>
        <v>-</v>
      </c>
      <c r="M1345" s="31">
        <v>0</v>
      </c>
      <c r="N1345" s="31"/>
      <c r="O1345" s="22" t="str">
        <f t="shared" si="573"/>
        <v>-</v>
      </c>
      <c r="P1345" s="30">
        <v>-18606502</v>
      </c>
      <c r="Q1345" s="30">
        <v>-21086410</v>
      </c>
      <c r="R1345" s="22" t="str">
        <f t="shared" si="574"/>
        <v>-</v>
      </c>
      <c r="S1345" s="30">
        <v>-18606502</v>
      </c>
      <c r="T1345" s="30">
        <v>-7071621</v>
      </c>
      <c r="U1345" s="23">
        <f t="shared" si="575"/>
        <v>-11.760693261678966</v>
      </c>
      <c r="V1345" s="69">
        <v>-25091804.400000002</v>
      </c>
      <c r="W1345" s="69">
        <v>-6.971007166656193</v>
      </c>
      <c r="X1345" s="69">
        <v>-26848230.800000001</v>
      </c>
      <c r="Y1345" s="69">
        <v>-1.4000000733307161</v>
      </c>
      <c r="Z1345" s="69">
        <v>-28727606.800000001</v>
      </c>
      <c r="AA1345" s="24">
        <f t="shared" si="576"/>
        <v>6.9999994189561221</v>
      </c>
      <c r="AB1345" s="64">
        <f>Z1345*$AB$3*$AB$4</f>
        <v>-31410018.357343201</v>
      </c>
      <c r="AC1345" s="23">
        <f t="shared" si="577"/>
        <v>9.3374000000000024</v>
      </c>
    </row>
    <row r="1346" spans="1:29">
      <c r="A1346" s="25"/>
      <c r="B1346" s="25"/>
      <c r="C1346" s="25"/>
      <c r="D1346" s="25"/>
      <c r="E1346" s="25"/>
      <c r="F1346" s="28" t="s">
        <v>1166</v>
      </c>
      <c r="G1346" s="29">
        <v>105</v>
      </c>
      <c r="H1346" s="31"/>
      <c r="I1346" s="31"/>
      <c r="J1346" s="31"/>
      <c r="K1346" s="31"/>
      <c r="L1346" s="22" t="str">
        <f t="shared" si="582"/>
        <v>-</v>
      </c>
      <c r="M1346" s="31"/>
      <c r="N1346" s="31"/>
      <c r="O1346" s="22" t="str">
        <f t="shared" si="573"/>
        <v>-</v>
      </c>
      <c r="P1346" s="30">
        <v>-239432</v>
      </c>
      <c r="Q1346" s="30">
        <v>-111438</v>
      </c>
      <c r="R1346" s="22" t="str">
        <f t="shared" si="574"/>
        <v>-</v>
      </c>
      <c r="S1346" s="30">
        <v>-262313</v>
      </c>
      <c r="T1346" s="30">
        <v>-27065</v>
      </c>
      <c r="U1346" s="23">
        <f t="shared" si="575"/>
        <v>135.38918501767802</v>
      </c>
      <c r="V1346" s="69">
        <v>-288860.2</v>
      </c>
      <c r="W1346" s="69">
        <v>-2.0241193141313061</v>
      </c>
      <c r="X1346" s="69">
        <v>-317038.72048934404</v>
      </c>
      <c r="Y1346" s="69">
        <v>-1.9510144000000027</v>
      </c>
      <c r="Z1346" s="69">
        <v>-347272.15110071289</v>
      </c>
      <c r="AA1346" s="24">
        <f t="shared" si="576"/>
        <v>9.5361950000000206</v>
      </c>
      <c r="AB1346" s="64">
        <f>Z1346*$AB$3*$AB$4</f>
        <v>-379698.34093759081</v>
      </c>
      <c r="AC1346" s="23">
        <f t="shared" si="577"/>
        <v>9.3373999999999882</v>
      </c>
    </row>
    <row r="1347" spans="1:29">
      <c r="A1347" s="25"/>
      <c r="B1347" s="25"/>
      <c r="C1347" s="25"/>
      <c r="D1347" s="25"/>
      <c r="E1347" s="25"/>
      <c r="F1347" s="28" t="s">
        <v>1167</v>
      </c>
      <c r="G1347" s="29">
        <v>109</v>
      </c>
      <c r="H1347" s="31"/>
      <c r="I1347" s="31"/>
      <c r="J1347" s="31"/>
      <c r="K1347" s="31"/>
      <c r="L1347" s="22" t="str">
        <f t="shared" si="582"/>
        <v>-</v>
      </c>
      <c r="M1347" s="31">
        <v>0</v>
      </c>
      <c r="N1347" s="31"/>
      <c r="O1347" s="22" t="str">
        <f t="shared" si="573"/>
        <v>-</v>
      </c>
      <c r="P1347" s="30">
        <v>-616997</v>
      </c>
      <c r="Q1347" s="30">
        <v>-1115093</v>
      </c>
      <c r="R1347" s="22" t="str">
        <f t="shared" si="574"/>
        <v>-</v>
      </c>
      <c r="S1347" s="30">
        <v>-675960</v>
      </c>
      <c r="T1347" s="30">
        <v>-229795</v>
      </c>
      <c r="U1347" s="23">
        <f t="shared" si="575"/>
        <v>-39.380840880536418</v>
      </c>
      <c r="V1347" s="69">
        <v>-744371.4</v>
      </c>
      <c r="W1347" s="69">
        <v>-2.024138720716445</v>
      </c>
      <c r="X1347" s="69">
        <v>-816985.36601740809</v>
      </c>
      <c r="Y1347" s="69">
        <v>-1.9510144000000027</v>
      </c>
      <c r="Z1347" s="69">
        <v>-894894.68364229193</v>
      </c>
      <c r="AA1347" s="24">
        <f t="shared" si="576"/>
        <v>9.5361950000000064</v>
      </c>
      <c r="AB1347" s="64">
        <f>Z1347*$AB$3*$AB$4</f>
        <v>-978454.57983270718</v>
      </c>
      <c r="AC1347" s="23">
        <f t="shared" si="577"/>
        <v>9.3373999999999882</v>
      </c>
    </row>
    <row r="1348" spans="1:29">
      <c r="A1348" s="25"/>
      <c r="B1348" s="25"/>
      <c r="C1348" s="25"/>
      <c r="D1348" s="25"/>
      <c r="E1348" s="25"/>
      <c r="F1348" s="28" t="s">
        <v>1168</v>
      </c>
      <c r="G1348" s="29">
        <v>100</v>
      </c>
      <c r="H1348" s="31"/>
      <c r="I1348" s="31"/>
      <c r="J1348" s="31"/>
      <c r="K1348" s="31"/>
      <c r="L1348" s="22" t="str">
        <f t="shared" si="582"/>
        <v>-</v>
      </c>
      <c r="M1348" s="31">
        <v>0</v>
      </c>
      <c r="N1348" s="31"/>
      <c r="O1348" s="22" t="str">
        <f t="shared" si="573"/>
        <v>-</v>
      </c>
      <c r="P1348" s="30">
        <v>-4605038</v>
      </c>
      <c r="Q1348" s="30">
        <v>-3421194</v>
      </c>
      <c r="R1348" s="22" t="str">
        <f t="shared" si="574"/>
        <v>-</v>
      </c>
      <c r="S1348" s="30">
        <v>-5045114</v>
      </c>
      <c r="T1348" s="30">
        <v>-789506</v>
      </c>
      <c r="U1348" s="23">
        <f t="shared" si="575"/>
        <v>47.46646930866828</v>
      </c>
      <c r="V1348" s="69">
        <v>-5555713.6602074243</v>
      </c>
      <c r="W1348" s="69">
        <v>-2.0241343999999999</v>
      </c>
      <c r="X1348" s="69">
        <v>-6097677.527874493</v>
      </c>
      <c r="Y1348" s="69">
        <v>-1.9510143999999969</v>
      </c>
      <c r="Z1348" s="69">
        <v>-6679163.9474037848</v>
      </c>
      <c r="AA1348" s="24">
        <f t="shared" si="576"/>
        <v>9.5361950000000064</v>
      </c>
      <c r="AB1348" s="64">
        <f>Z1348*$AB$3*$AB$4</f>
        <v>-7302824.2018286651</v>
      </c>
      <c r="AC1348" s="23">
        <f t="shared" si="577"/>
        <v>9.3373999999999882</v>
      </c>
    </row>
    <row r="1349" spans="1:29">
      <c r="A1349" s="25"/>
      <c r="B1349" s="25"/>
      <c r="C1349" s="25"/>
      <c r="D1349" s="26" t="s">
        <v>442</v>
      </c>
      <c r="E1349" s="26"/>
      <c r="F1349" s="28"/>
      <c r="G1349" s="32" t="s">
        <v>355</v>
      </c>
      <c r="H1349" s="20">
        <f t="shared" ref="H1349:AB1349" si="596">H1350</f>
        <v>0</v>
      </c>
      <c r="I1349" s="20">
        <f t="shared" si="596"/>
        <v>0</v>
      </c>
      <c r="J1349" s="20">
        <f t="shared" si="596"/>
        <v>-89318214</v>
      </c>
      <c r="K1349" s="20">
        <f t="shared" si="596"/>
        <v>-81756175</v>
      </c>
      <c r="L1349" s="22" t="str">
        <f t="shared" si="582"/>
        <v>-</v>
      </c>
      <c r="M1349" s="20">
        <f t="shared" si="596"/>
        <v>-116434423</v>
      </c>
      <c r="N1349" s="20">
        <f t="shared" si="596"/>
        <v>-88221836</v>
      </c>
      <c r="O1349" s="22">
        <f t="shared" si="573"/>
        <v>7.908468075958794</v>
      </c>
      <c r="P1349" s="20">
        <f t="shared" si="596"/>
        <v>0</v>
      </c>
      <c r="Q1349" s="20">
        <f t="shared" si="596"/>
        <v>0</v>
      </c>
      <c r="R1349" s="22">
        <f t="shared" si="574"/>
        <v>-100</v>
      </c>
      <c r="S1349" s="20">
        <f t="shared" si="596"/>
        <v>0</v>
      </c>
      <c r="T1349" s="20">
        <f t="shared" si="596"/>
        <v>0</v>
      </c>
      <c r="U1349" s="23" t="str">
        <f t="shared" si="575"/>
        <v>-</v>
      </c>
      <c r="V1349" s="79">
        <v>0</v>
      </c>
      <c r="W1349" s="79">
        <v>0</v>
      </c>
      <c r="X1349" s="79">
        <v>0</v>
      </c>
      <c r="Y1349" s="79">
        <v>0</v>
      </c>
      <c r="Z1349" s="79">
        <v>0</v>
      </c>
      <c r="AA1349" s="24" t="str">
        <f t="shared" si="576"/>
        <v>-</v>
      </c>
      <c r="AB1349" s="63">
        <f t="shared" si="596"/>
        <v>0</v>
      </c>
      <c r="AC1349" s="23" t="str">
        <f t="shared" si="577"/>
        <v>-</v>
      </c>
    </row>
    <row r="1350" spans="1:29">
      <c r="A1350" s="25"/>
      <c r="B1350" s="25"/>
      <c r="C1350" s="25"/>
      <c r="D1350" s="25"/>
      <c r="E1350" s="26" t="s">
        <v>26</v>
      </c>
      <c r="F1350" s="28"/>
      <c r="G1350" s="32" t="s">
        <v>355</v>
      </c>
      <c r="H1350" s="20">
        <f t="shared" ref="H1350:AB1350" si="597">SUM(H1351:H1355)</f>
        <v>0</v>
      </c>
      <c r="I1350" s="20">
        <f t="shared" si="597"/>
        <v>0</v>
      </c>
      <c r="J1350" s="20">
        <f t="shared" si="597"/>
        <v>-89318214</v>
      </c>
      <c r="K1350" s="20">
        <f t="shared" si="597"/>
        <v>-81756175</v>
      </c>
      <c r="L1350" s="22" t="str">
        <f t="shared" si="582"/>
        <v>-</v>
      </c>
      <c r="M1350" s="20">
        <f t="shared" si="597"/>
        <v>-116434423</v>
      </c>
      <c r="N1350" s="20">
        <f t="shared" si="597"/>
        <v>-88221836</v>
      </c>
      <c r="O1350" s="22">
        <f t="shared" si="573"/>
        <v>7.908468075958794</v>
      </c>
      <c r="P1350" s="20">
        <f t="shared" si="597"/>
        <v>0</v>
      </c>
      <c r="Q1350" s="20">
        <f t="shared" si="597"/>
        <v>0</v>
      </c>
      <c r="R1350" s="22">
        <f t="shared" si="574"/>
        <v>-100</v>
      </c>
      <c r="S1350" s="20">
        <f t="shared" si="597"/>
        <v>0</v>
      </c>
      <c r="T1350" s="20">
        <f t="shared" si="597"/>
        <v>0</v>
      </c>
      <c r="U1350" s="23" t="str">
        <f t="shared" si="575"/>
        <v>-</v>
      </c>
      <c r="V1350" s="79">
        <v>0</v>
      </c>
      <c r="W1350" s="79">
        <v>0</v>
      </c>
      <c r="X1350" s="79">
        <v>0</v>
      </c>
      <c r="Y1350" s="79">
        <v>0</v>
      </c>
      <c r="Z1350" s="79">
        <v>0</v>
      </c>
      <c r="AA1350" s="24" t="str">
        <f t="shared" si="576"/>
        <v>-</v>
      </c>
      <c r="AB1350" s="63">
        <f t="shared" si="597"/>
        <v>0</v>
      </c>
      <c r="AC1350" s="23" t="str">
        <f t="shared" si="577"/>
        <v>-</v>
      </c>
    </row>
    <row r="1351" spans="1:29">
      <c r="A1351" s="25"/>
      <c r="B1351" s="25"/>
      <c r="C1351" s="25"/>
      <c r="D1351" s="25"/>
      <c r="E1351" s="25"/>
      <c r="F1351" s="28" t="s">
        <v>1164</v>
      </c>
      <c r="G1351" s="29">
        <v>101</v>
      </c>
      <c r="H1351" s="31"/>
      <c r="I1351" s="31"/>
      <c r="J1351" s="30">
        <v>-66486682</v>
      </c>
      <c r="K1351" s="30">
        <v>-62474162</v>
      </c>
      <c r="L1351" s="22" t="str">
        <f t="shared" si="582"/>
        <v>-</v>
      </c>
      <c r="M1351" s="30">
        <v>-88500423</v>
      </c>
      <c r="N1351" s="30">
        <v>-67336078</v>
      </c>
      <c r="O1351" s="22">
        <f t="shared" si="573"/>
        <v>7.7822828579917598</v>
      </c>
      <c r="P1351" s="31"/>
      <c r="Q1351" s="31"/>
      <c r="R1351" s="22">
        <f t="shared" si="574"/>
        <v>-100</v>
      </c>
      <c r="S1351" s="31"/>
      <c r="T1351" s="31"/>
      <c r="U1351" s="23" t="str">
        <f t="shared" si="575"/>
        <v>-</v>
      </c>
      <c r="V1351" s="30"/>
      <c r="W1351" s="24"/>
      <c r="X1351" s="30"/>
      <c r="Y1351" s="24"/>
      <c r="Z1351" s="30"/>
      <c r="AA1351" s="24" t="str">
        <f t="shared" si="576"/>
        <v>-</v>
      </c>
      <c r="AB1351" s="64">
        <f>Z1351*$AB$3*$AB$4</f>
        <v>0</v>
      </c>
      <c r="AC1351" s="23" t="str">
        <f t="shared" si="577"/>
        <v>-</v>
      </c>
    </row>
    <row r="1352" spans="1:29">
      <c r="A1352" s="25"/>
      <c r="B1352" s="25"/>
      <c r="C1352" s="25"/>
      <c r="D1352" s="25"/>
      <c r="E1352" s="25"/>
      <c r="F1352" s="28" t="s">
        <v>1165</v>
      </c>
      <c r="G1352" s="29">
        <v>102</v>
      </c>
      <c r="H1352" s="31"/>
      <c r="I1352" s="31"/>
      <c r="J1352" s="30">
        <v>-18205637</v>
      </c>
      <c r="K1352" s="30">
        <v>-15474001</v>
      </c>
      <c r="L1352" s="22" t="str">
        <f t="shared" si="582"/>
        <v>-</v>
      </c>
      <c r="M1352" s="30">
        <v>-22948505</v>
      </c>
      <c r="N1352" s="30">
        <v>-16953421</v>
      </c>
      <c r="O1352" s="22">
        <f t="shared" si="573"/>
        <v>9.5606818171977608</v>
      </c>
      <c r="P1352" s="31"/>
      <c r="Q1352" s="31"/>
      <c r="R1352" s="22">
        <f t="shared" si="574"/>
        <v>-100</v>
      </c>
      <c r="S1352" s="31"/>
      <c r="T1352" s="31"/>
      <c r="U1352" s="23" t="str">
        <f t="shared" si="575"/>
        <v>-</v>
      </c>
      <c r="V1352" s="30"/>
      <c r="W1352" s="24"/>
      <c r="X1352" s="30"/>
      <c r="Y1352" s="24"/>
      <c r="Z1352" s="30"/>
      <c r="AA1352" s="24" t="str">
        <f t="shared" si="576"/>
        <v>-</v>
      </c>
      <c r="AB1352" s="64">
        <f>Z1352*$AB$3*$AB$4</f>
        <v>0</v>
      </c>
      <c r="AC1352" s="23" t="str">
        <f t="shared" si="577"/>
        <v>-</v>
      </c>
    </row>
    <row r="1353" spans="1:29">
      <c r="A1353" s="25"/>
      <c r="B1353" s="25"/>
      <c r="C1353" s="25"/>
      <c r="D1353" s="25"/>
      <c r="E1353" s="25"/>
      <c r="F1353" s="28" t="s">
        <v>1166</v>
      </c>
      <c r="G1353" s="29">
        <v>105</v>
      </c>
      <c r="H1353" s="31"/>
      <c r="I1353" s="31"/>
      <c r="J1353" s="30">
        <v>-202800</v>
      </c>
      <c r="K1353" s="30">
        <v>-88648</v>
      </c>
      <c r="L1353" s="22" t="str">
        <f t="shared" si="582"/>
        <v>-</v>
      </c>
      <c r="M1353" s="30">
        <v>-218565</v>
      </c>
      <c r="N1353" s="30">
        <v>-84232</v>
      </c>
      <c r="O1353" s="22">
        <f t="shared" si="573"/>
        <v>-4.9814998646331503</v>
      </c>
      <c r="P1353" s="31"/>
      <c r="Q1353" s="31"/>
      <c r="R1353" s="22">
        <f t="shared" si="574"/>
        <v>-100</v>
      </c>
      <c r="S1353" s="31"/>
      <c r="T1353" s="31"/>
      <c r="U1353" s="23" t="str">
        <f t="shared" si="575"/>
        <v>-</v>
      </c>
      <c r="V1353" s="30"/>
      <c r="W1353" s="24"/>
      <c r="X1353" s="30"/>
      <c r="Y1353" s="24"/>
      <c r="Z1353" s="30"/>
      <c r="AA1353" s="24" t="str">
        <f t="shared" si="576"/>
        <v>-</v>
      </c>
      <c r="AB1353" s="64">
        <f>Z1353*$AB$3*$AB$4</f>
        <v>0</v>
      </c>
      <c r="AC1353" s="23" t="str">
        <f t="shared" si="577"/>
        <v>-</v>
      </c>
    </row>
    <row r="1354" spans="1:29">
      <c r="A1354" s="25"/>
      <c r="B1354" s="25"/>
      <c r="C1354" s="25"/>
      <c r="D1354" s="25"/>
      <c r="E1354" s="25"/>
      <c r="F1354" s="28" t="s">
        <v>1167</v>
      </c>
      <c r="G1354" s="29">
        <v>109</v>
      </c>
      <c r="H1354" s="31"/>
      <c r="I1354" s="31"/>
      <c r="J1354" s="30">
        <v>-522600</v>
      </c>
      <c r="K1354" s="30">
        <v>-561339</v>
      </c>
      <c r="L1354" s="22" t="str">
        <f t="shared" si="582"/>
        <v>-</v>
      </c>
      <c r="M1354" s="30">
        <v>-563225</v>
      </c>
      <c r="N1354" s="30">
        <v>-953249</v>
      </c>
      <c r="O1354" s="22">
        <f t="shared" si="573"/>
        <v>69.81699115864032</v>
      </c>
      <c r="P1354" s="31"/>
      <c r="Q1354" s="31"/>
      <c r="R1354" s="22">
        <f t="shared" si="574"/>
        <v>-100</v>
      </c>
      <c r="S1354" s="31"/>
      <c r="T1354" s="31"/>
      <c r="U1354" s="23" t="str">
        <f t="shared" si="575"/>
        <v>-</v>
      </c>
      <c r="V1354" s="30"/>
      <c r="W1354" s="24"/>
      <c r="X1354" s="30"/>
      <c r="Y1354" s="24"/>
      <c r="Z1354" s="30"/>
      <c r="AA1354" s="24" t="str">
        <f t="shared" si="576"/>
        <v>-</v>
      </c>
      <c r="AB1354" s="64">
        <f>Z1354*$AB$3*$AB$4</f>
        <v>0</v>
      </c>
      <c r="AC1354" s="23" t="str">
        <f t="shared" si="577"/>
        <v>-</v>
      </c>
    </row>
    <row r="1355" spans="1:29">
      <c r="A1355" s="25"/>
      <c r="B1355" s="25"/>
      <c r="C1355" s="25"/>
      <c r="D1355" s="25"/>
      <c r="E1355" s="25"/>
      <c r="F1355" s="28" t="s">
        <v>1168</v>
      </c>
      <c r="G1355" s="29">
        <v>100</v>
      </c>
      <c r="H1355" s="31"/>
      <c r="I1355" s="31"/>
      <c r="J1355" s="30">
        <v>-3900495</v>
      </c>
      <c r="K1355" s="30">
        <v>-3158025</v>
      </c>
      <c r="L1355" s="22" t="str">
        <f t="shared" si="582"/>
        <v>-</v>
      </c>
      <c r="M1355" s="30">
        <v>-4203705</v>
      </c>
      <c r="N1355" s="30">
        <v>-2894856</v>
      </c>
      <c r="O1355" s="22">
        <f t="shared" si="573"/>
        <v>-8.3333412496734525</v>
      </c>
      <c r="P1355" s="31"/>
      <c r="Q1355" s="31"/>
      <c r="R1355" s="22">
        <f t="shared" si="574"/>
        <v>-100</v>
      </c>
      <c r="S1355" s="31"/>
      <c r="T1355" s="31"/>
      <c r="U1355" s="23" t="str">
        <f t="shared" si="575"/>
        <v>-</v>
      </c>
      <c r="V1355" s="30"/>
      <c r="W1355" s="24"/>
      <c r="X1355" s="30"/>
      <c r="Y1355" s="24"/>
      <c r="Z1355" s="30"/>
      <c r="AA1355" s="24" t="str">
        <f t="shared" si="576"/>
        <v>-</v>
      </c>
      <c r="AB1355" s="64">
        <f>Z1355*$AB$3*$AB$4</f>
        <v>0</v>
      </c>
      <c r="AC1355" s="23" t="str">
        <f t="shared" si="577"/>
        <v>-</v>
      </c>
    </row>
    <row r="1356" spans="1:29">
      <c r="A1356" s="25"/>
      <c r="B1356" s="25"/>
      <c r="C1356" s="25"/>
      <c r="D1356" s="26" t="s">
        <v>443</v>
      </c>
      <c r="E1356" s="26"/>
      <c r="F1356" s="28"/>
      <c r="G1356" s="32" t="s">
        <v>355</v>
      </c>
      <c r="H1356" s="20">
        <f t="shared" ref="H1356:V1356" si="598">H1357+H1370</f>
        <v>0</v>
      </c>
      <c r="I1356" s="20">
        <f t="shared" si="598"/>
        <v>0</v>
      </c>
      <c r="J1356" s="20">
        <f t="shared" si="598"/>
        <v>-14335231</v>
      </c>
      <c r="K1356" s="20">
        <f t="shared" si="598"/>
        <v>0</v>
      </c>
      <c r="L1356" s="22" t="str">
        <f t="shared" si="582"/>
        <v>-</v>
      </c>
      <c r="M1356" s="20">
        <f t="shared" si="598"/>
        <v>-17855435</v>
      </c>
      <c r="N1356" s="20">
        <f t="shared" si="598"/>
        <v>-19104195</v>
      </c>
      <c r="O1356" s="22" t="str">
        <f t="shared" si="573"/>
        <v>-</v>
      </c>
      <c r="P1356" s="20">
        <f t="shared" si="598"/>
        <v>-20337612</v>
      </c>
      <c r="Q1356" s="20">
        <f t="shared" si="598"/>
        <v>-22336936</v>
      </c>
      <c r="R1356" s="22">
        <f t="shared" si="574"/>
        <v>16.921628993003893</v>
      </c>
      <c r="S1356" s="20">
        <f t="shared" si="598"/>
        <v>-24103601</v>
      </c>
      <c r="T1356" s="20">
        <f t="shared" si="598"/>
        <v>-8255843</v>
      </c>
      <c r="U1356" s="23">
        <f t="shared" si="575"/>
        <v>7.9091644440401296</v>
      </c>
      <c r="V1356" s="79">
        <v>-39534110.600000009</v>
      </c>
      <c r="W1356" s="79">
        <v>131.99801117544888</v>
      </c>
      <c r="X1356" s="79">
        <v>-27546585.600000001</v>
      </c>
      <c r="Y1356" s="79">
        <v>-61.471459932223297</v>
      </c>
      <c r="Z1356" s="79">
        <v>-30194762.200000003</v>
      </c>
      <c r="AA1356" s="79">
        <f t="shared" ref="W1356:AC1356" si="599">AA1357+AA1370</f>
        <v>71.952566632554849</v>
      </c>
      <c r="AB1356" s="79">
        <f t="shared" si="599"/>
        <v>-33014167.925662801</v>
      </c>
      <c r="AC1356" s="79">
        <f t="shared" si="599"/>
        <v>65.361799999999917</v>
      </c>
    </row>
    <row r="1357" spans="1:29">
      <c r="A1357" s="25"/>
      <c r="B1357" s="25"/>
      <c r="C1357" s="25"/>
      <c r="D1357" s="25"/>
      <c r="E1357" s="26" t="s">
        <v>27</v>
      </c>
      <c r="F1357" s="28"/>
      <c r="G1357" s="32" t="s">
        <v>355</v>
      </c>
      <c r="H1357" s="20">
        <f t="shared" ref="H1357:V1357" si="600">SUM(H1358:H1369)</f>
        <v>0</v>
      </c>
      <c r="I1357" s="20">
        <f t="shared" si="600"/>
        <v>0</v>
      </c>
      <c r="J1357" s="20">
        <f t="shared" si="600"/>
        <v>-5765933</v>
      </c>
      <c r="K1357" s="20">
        <f t="shared" si="600"/>
        <v>0</v>
      </c>
      <c r="L1357" s="22" t="str">
        <f t="shared" si="582"/>
        <v>-</v>
      </c>
      <c r="M1357" s="20">
        <f t="shared" si="600"/>
        <v>-7491801</v>
      </c>
      <c r="N1357" s="20">
        <f t="shared" si="600"/>
        <v>-9413114</v>
      </c>
      <c r="O1357" s="22" t="str">
        <f t="shared" si="573"/>
        <v>-</v>
      </c>
      <c r="P1357" s="20">
        <f t="shared" si="600"/>
        <v>-11044165</v>
      </c>
      <c r="Q1357" s="20">
        <f t="shared" si="600"/>
        <v>-9767279</v>
      </c>
      <c r="R1357" s="22">
        <f t="shared" si="574"/>
        <v>3.7624637287936764</v>
      </c>
      <c r="S1357" s="20">
        <f t="shared" si="600"/>
        <v>-11613760</v>
      </c>
      <c r="T1357" s="20">
        <f t="shared" si="600"/>
        <v>-2828317</v>
      </c>
      <c r="U1357" s="23">
        <f t="shared" si="575"/>
        <v>18.904763547759828</v>
      </c>
      <c r="V1357" s="79">
        <v>-11495679.600000001</v>
      </c>
      <c r="W1357" s="79">
        <v>7.5081157476367615</v>
      </c>
      <c r="X1357" s="79">
        <v>-12803343</v>
      </c>
      <c r="Y1357" s="79">
        <v>-14.053726750220358</v>
      </c>
      <c r="Z1357" s="79">
        <v>-14111122.000000002</v>
      </c>
      <c r="AA1357" s="79">
        <f t="shared" ref="W1357:AC1357" si="601">SUM(AA1358:AA1369)</f>
        <v>62.860960149731326</v>
      </c>
      <c r="AB1357" s="79">
        <f t="shared" si="601"/>
        <v>-15428733.905628001</v>
      </c>
      <c r="AC1357" s="79">
        <f t="shared" si="601"/>
        <v>56.024399999999929</v>
      </c>
    </row>
    <row r="1358" spans="1:29">
      <c r="A1358" s="25"/>
      <c r="B1358" s="25"/>
      <c r="C1358" s="25"/>
      <c r="D1358" s="25"/>
      <c r="E1358" s="25"/>
      <c r="F1358" s="28" t="s">
        <v>1169</v>
      </c>
      <c r="G1358" s="29">
        <v>100</v>
      </c>
      <c r="H1358" s="31"/>
      <c r="I1358" s="31"/>
      <c r="J1358" s="31"/>
      <c r="K1358" s="31"/>
      <c r="L1358" s="22" t="str">
        <f t="shared" si="582"/>
        <v>-</v>
      </c>
      <c r="M1358" s="31">
        <v>0</v>
      </c>
      <c r="N1358" s="31"/>
      <c r="O1358" s="22" t="str">
        <f t="shared" si="573"/>
        <v>-</v>
      </c>
      <c r="P1358" s="30">
        <v>-2622851</v>
      </c>
      <c r="Q1358" s="30">
        <v>-2253259</v>
      </c>
      <c r="R1358" s="22" t="str">
        <f t="shared" si="574"/>
        <v>-</v>
      </c>
      <c r="S1358" s="30">
        <v>-3292564</v>
      </c>
      <c r="T1358" s="30">
        <v>-741320</v>
      </c>
      <c r="U1358" s="23">
        <f t="shared" si="575"/>
        <v>46.124524522036751</v>
      </c>
      <c r="V1358" s="69">
        <v>-2656482.4000000004</v>
      </c>
      <c r="W1358" s="69">
        <v>3.8637443480210978</v>
      </c>
      <c r="X1358" s="69">
        <v>-2939849.2</v>
      </c>
      <c r="Y1358" s="69">
        <v>-2.1333986628332271</v>
      </c>
      <c r="Z1358" s="69">
        <v>-3223235.6</v>
      </c>
      <c r="AA1358" s="24">
        <f t="shared" si="576"/>
        <v>9.6394876308621491</v>
      </c>
      <c r="AB1358" s="64">
        <f t="shared" ref="AB1358:AB1369" si="602">Z1358*$AB$3*$AB$4</f>
        <v>-3524202.0009143995</v>
      </c>
      <c r="AC1358" s="23">
        <f t="shared" si="577"/>
        <v>9.3373999999999882</v>
      </c>
    </row>
    <row r="1359" spans="1:29">
      <c r="A1359" s="25"/>
      <c r="B1359" s="25"/>
      <c r="C1359" s="25"/>
      <c r="D1359" s="25"/>
      <c r="E1359" s="25"/>
      <c r="F1359" s="28" t="s">
        <v>1170</v>
      </c>
      <c r="G1359" s="29">
        <v>100</v>
      </c>
      <c r="H1359" s="31"/>
      <c r="I1359" s="31"/>
      <c r="J1359" s="30">
        <v>-1290523</v>
      </c>
      <c r="K1359" s="31">
        <v>0</v>
      </c>
      <c r="L1359" s="22" t="str">
        <f t="shared" si="582"/>
        <v>-</v>
      </c>
      <c r="M1359" s="30">
        <v>-1535866</v>
      </c>
      <c r="N1359" s="30">
        <v>-2318566</v>
      </c>
      <c r="O1359" s="22" t="str">
        <f t="shared" si="573"/>
        <v>-</v>
      </c>
      <c r="P1359" s="31"/>
      <c r="Q1359" s="31"/>
      <c r="R1359" s="22">
        <f t="shared" si="574"/>
        <v>-100</v>
      </c>
      <c r="S1359" s="31"/>
      <c r="T1359" s="31"/>
      <c r="U1359" s="23" t="str">
        <f t="shared" si="575"/>
        <v>-</v>
      </c>
      <c r="V1359" s="30"/>
      <c r="W1359" s="24"/>
      <c r="X1359" s="30"/>
      <c r="Y1359" s="24"/>
      <c r="Z1359" s="30"/>
      <c r="AA1359" s="24" t="str">
        <f t="shared" si="576"/>
        <v>-</v>
      </c>
      <c r="AB1359" s="64">
        <f t="shared" si="602"/>
        <v>0</v>
      </c>
      <c r="AC1359" s="23" t="str">
        <f t="shared" si="577"/>
        <v>-</v>
      </c>
    </row>
    <row r="1360" spans="1:29">
      <c r="A1360" s="25"/>
      <c r="B1360" s="25"/>
      <c r="C1360" s="25"/>
      <c r="D1360" s="25"/>
      <c r="E1360" s="25"/>
      <c r="F1360" s="28" t="s">
        <v>1171</v>
      </c>
      <c r="G1360" s="29">
        <v>100</v>
      </c>
      <c r="H1360" s="31"/>
      <c r="I1360" s="31"/>
      <c r="J1360" s="31"/>
      <c r="K1360" s="31"/>
      <c r="L1360" s="22" t="str">
        <f t="shared" si="582"/>
        <v>-</v>
      </c>
      <c r="M1360" s="31">
        <v>0</v>
      </c>
      <c r="N1360" s="31"/>
      <c r="O1360" s="22" t="str">
        <f t="shared" si="573"/>
        <v>-</v>
      </c>
      <c r="P1360" s="30">
        <v>-5257162</v>
      </c>
      <c r="Q1360" s="30">
        <v>-3863526</v>
      </c>
      <c r="R1360" s="22" t="str">
        <f t="shared" si="574"/>
        <v>-</v>
      </c>
      <c r="S1360" s="30">
        <v>-3640744</v>
      </c>
      <c r="T1360" s="30">
        <v>-559899</v>
      </c>
      <c r="U1360" s="23">
        <f t="shared" si="575"/>
        <v>-5.7662870652352325</v>
      </c>
      <c r="V1360" s="69">
        <v>-4579679.4000000004</v>
      </c>
      <c r="W1360" s="69">
        <v>-5.1579328377899065</v>
      </c>
      <c r="X1360" s="69">
        <v>-5068193.2</v>
      </c>
      <c r="Y1360" s="69">
        <v>-2.1333973727505908</v>
      </c>
      <c r="Z1360" s="69">
        <v>-5556741.4000000004</v>
      </c>
      <c r="AA1360" s="24">
        <f t="shared" si="576"/>
        <v>9.6394944060143644</v>
      </c>
      <c r="AB1360" s="64">
        <f t="shared" si="602"/>
        <v>-6075596.5714836</v>
      </c>
      <c r="AC1360" s="23">
        <f t="shared" si="577"/>
        <v>9.3373999999999882</v>
      </c>
    </row>
    <row r="1361" spans="1:29">
      <c r="A1361" s="25"/>
      <c r="B1361" s="25"/>
      <c r="C1361" s="25"/>
      <c r="D1361" s="25"/>
      <c r="E1361" s="25"/>
      <c r="F1361" s="28" t="s">
        <v>1172</v>
      </c>
      <c r="G1361" s="29">
        <v>100</v>
      </c>
      <c r="H1361" s="31"/>
      <c r="I1361" s="31"/>
      <c r="J1361" s="30">
        <v>-2430803</v>
      </c>
      <c r="K1361" s="31">
        <v>0</v>
      </c>
      <c r="L1361" s="22" t="str">
        <f t="shared" si="582"/>
        <v>-</v>
      </c>
      <c r="M1361" s="30">
        <v>-3827228</v>
      </c>
      <c r="N1361" s="30">
        <v>-4226764</v>
      </c>
      <c r="O1361" s="22" t="str">
        <f t="shared" si="573"/>
        <v>-</v>
      </c>
      <c r="P1361" s="31"/>
      <c r="Q1361" s="31"/>
      <c r="R1361" s="22">
        <f t="shared" si="574"/>
        <v>-100</v>
      </c>
      <c r="S1361" s="31"/>
      <c r="T1361" s="31"/>
      <c r="U1361" s="23" t="str">
        <f t="shared" si="575"/>
        <v>-</v>
      </c>
      <c r="V1361" s="30"/>
      <c r="W1361" s="24"/>
      <c r="X1361" s="30"/>
      <c r="Y1361" s="24"/>
      <c r="Z1361" s="30"/>
      <c r="AA1361" s="24" t="str">
        <f t="shared" si="576"/>
        <v>-</v>
      </c>
      <c r="AB1361" s="64">
        <f t="shared" si="602"/>
        <v>0</v>
      </c>
      <c r="AC1361" s="23" t="str">
        <f t="shared" si="577"/>
        <v>-</v>
      </c>
    </row>
    <row r="1362" spans="1:29">
      <c r="A1362" s="25"/>
      <c r="B1362" s="25"/>
      <c r="C1362" s="25"/>
      <c r="D1362" s="25"/>
      <c r="E1362" s="25"/>
      <c r="F1362" s="28" t="s">
        <v>1173</v>
      </c>
      <c r="G1362" s="29">
        <v>100</v>
      </c>
      <c r="H1362" s="31"/>
      <c r="I1362" s="31"/>
      <c r="J1362" s="31"/>
      <c r="K1362" s="31"/>
      <c r="L1362" s="22" t="str">
        <f t="shared" si="582"/>
        <v>-</v>
      </c>
      <c r="M1362" s="31">
        <v>0</v>
      </c>
      <c r="N1362" s="31"/>
      <c r="O1362" s="22" t="str">
        <f t="shared" si="573"/>
        <v>-</v>
      </c>
      <c r="P1362" s="30">
        <v>-313644</v>
      </c>
      <c r="Q1362" s="30">
        <v>-314027</v>
      </c>
      <c r="R1362" s="22" t="str">
        <f t="shared" si="574"/>
        <v>-</v>
      </c>
      <c r="S1362" s="30">
        <v>-403595</v>
      </c>
      <c r="T1362" s="30">
        <v>-84169</v>
      </c>
      <c r="U1362" s="23">
        <f t="shared" si="575"/>
        <v>28.52238820228834</v>
      </c>
      <c r="V1362" s="69">
        <v>-361810</v>
      </c>
      <c r="W1362" s="69">
        <v>2.0706312370724307</v>
      </c>
      <c r="X1362" s="69">
        <v>-400404.4</v>
      </c>
      <c r="Y1362" s="69">
        <v>-2.1334070368425415</v>
      </c>
      <c r="Z1362" s="69">
        <v>-439001.4</v>
      </c>
      <c r="AA1362" s="24">
        <f t="shared" si="576"/>
        <v>9.6395044609899401</v>
      </c>
      <c r="AB1362" s="64">
        <f t="shared" si="602"/>
        <v>-479992.7167236</v>
      </c>
      <c r="AC1362" s="23">
        <f t="shared" si="577"/>
        <v>9.3373999999999882</v>
      </c>
    </row>
    <row r="1363" spans="1:29">
      <c r="A1363" s="25"/>
      <c r="B1363" s="25"/>
      <c r="C1363" s="25"/>
      <c r="D1363" s="25"/>
      <c r="E1363" s="25"/>
      <c r="F1363" s="28" t="s">
        <v>1174</v>
      </c>
      <c r="G1363" s="29">
        <v>100</v>
      </c>
      <c r="H1363" s="31"/>
      <c r="I1363" s="31"/>
      <c r="J1363" s="30">
        <v>-234352</v>
      </c>
      <c r="K1363" s="31">
        <v>0</v>
      </c>
      <c r="L1363" s="22" t="str">
        <f t="shared" si="582"/>
        <v>-</v>
      </c>
      <c r="M1363" s="30">
        <v>-266506</v>
      </c>
      <c r="N1363" s="30">
        <v>-267232</v>
      </c>
      <c r="O1363" s="22" t="str">
        <f t="shared" si="573"/>
        <v>-</v>
      </c>
      <c r="P1363" s="31"/>
      <c r="Q1363" s="31"/>
      <c r="R1363" s="22">
        <f t="shared" si="574"/>
        <v>-100</v>
      </c>
      <c r="S1363" s="31"/>
      <c r="T1363" s="31"/>
      <c r="U1363" s="23" t="str">
        <f t="shared" si="575"/>
        <v>-</v>
      </c>
      <c r="V1363" s="30"/>
      <c r="W1363" s="24"/>
      <c r="X1363" s="30"/>
      <c r="Y1363" s="24"/>
      <c r="Z1363" s="30"/>
      <c r="AA1363" s="24" t="str">
        <f t="shared" si="576"/>
        <v>-</v>
      </c>
      <c r="AB1363" s="64">
        <f t="shared" si="602"/>
        <v>0</v>
      </c>
      <c r="AC1363" s="23" t="str">
        <f t="shared" si="577"/>
        <v>-</v>
      </c>
    </row>
    <row r="1364" spans="1:29">
      <c r="A1364" s="25"/>
      <c r="B1364" s="25"/>
      <c r="C1364" s="25"/>
      <c r="D1364" s="25"/>
      <c r="E1364" s="25"/>
      <c r="F1364" s="28" t="s">
        <v>1175</v>
      </c>
      <c r="G1364" s="29">
        <v>100</v>
      </c>
      <c r="H1364" s="31"/>
      <c r="I1364" s="31"/>
      <c r="J1364" s="31"/>
      <c r="K1364" s="31"/>
      <c r="L1364" s="22" t="str">
        <f t="shared" si="582"/>
        <v>-</v>
      </c>
      <c r="M1364" s="31">
        <v>0</v>
      </c>
      <c r="N1364" s="31"/>
      <c r="O1364" s="22" t="str">
        <f t="shared" si="573"/>
        <v>-</v>
      </c>
      <c r="P1364" s="30">
        <v>-1464590</v>
      </c>
      <c r="Q1364" s="30">
        <v>-675834</v>
      </c>
      <c r="R1364" s="22" t="str">
        <f t="shared" si="574"/>
        <v>-</v>
      </c>
      <c r="S1364" s="30">
        <v>-802791</v>
      </c>
      <c r="T1364" s="30">
        <v>-291343</v>
      </c>
      <c r="U1364" s="23">
        <f t="shared" si="575"/>
        <v>18.785234243911958</v>
      </c>
      <c r="V1364" s="69">
        <v>-718306.60000000009</v>
      </c>
      <c r="W1364" s="69">
        <v>2.104758077635688</v>
      </c>
      <c r="X1364" s="69">
        <v>-809933.20000000007</v>
      </c>
      <c r="Y1364" s="69">
        <v>-2.5511835753701804</v>
      </c>
      <c r="Z1364" s="69">
        <v>-901570.8</v>
      </c>
      <c r="AA1364" s="24">
        <f t="shared" si="576"/>
        <v>11.314217024317557</v>
      </c>
      <c r="AB1364" s="64">
        <f t="shared" si="602"/>
        <v>-985754.07187919994</v>
      </c>
      <c r="AC1364" s="23">
        <f t="shared" si="577"/>
        <v>9.3373999999999882</v>
      </c>
    </row>
    <row r="1365" spans="1:29">
      <c r="A1365" s="25"/>
      <c r="B1365" s="25"/>
      <c r="C1365" s="25"/>
      <c r="D1365" s="25"/>
      <c r="E1365" s="25"/>
      <c r="F1365" s="28" t="s">
        <v>1176</v>
      </c>
      <c r="G1365" s="29">
        <v>100</v>
      </c>
      <c r="H1365" s="31"/>
      <c r="I1365" s="31"/>
      <c r="J1365" s="30">
        <v>-368111</v>
      </c>
      <c r="K1365" s="31">
        <v>0</v>
      </c>
      <c r="L1365" s="22" t="str">
        <f t="shared" si="582"/>
        <v>-</v>
      </c>
      <c r="M1365" s="30">
        <v>-676640</v>
      </c>
      <c r="N1365" s="30">
        <v>-447910</v>
      </c>
      <c r="O1365" s="22" t="str">
        <f t="shared" si="573"/>
        <v>-</v>
      </c>
      <c r="P1365" s="31"/>
      <c r="Q1365" s="31"/>
      <c r="R1365" s="22">
        <f t="shared" si="574"/>
        <v>-100</v>
      </c>
      <c r="S1365" s="31"/>
      <c r="T1365" s="31"/>
      <c r="U1365" s="23" t="str">
        <f t="shared" si="575"/>
        <v>-</v>
      </c>
      <c r="V1365" s="30"/>
      <c r="W1365" s="24"/>
      <c r="X1365" s="30"/>
      <c r="Y1365" s="24"/>
      <c r="Z1365" s="30"/>
      <c r="AA1365" s="24" t="str">
        <f t="shared" si="576"/>
        <v>-</v>
      </c>
      <c r="AB1365" s="64">
        <f t="shared" si="602"/>
        <v>0</v>
      </c>
      <c r="AC1365" s="23" t="str">
        <f t="shared" si="577"/>
        <v>-</v>
      </c>
    </row>
    <row r="1366" spans="1:29">
      <c r="A1366" s="25"/>
      <c r="B1366" s="25"/>
      <c r="C1366" s="25"/>
      <c r="D1366" s="25"/>
      <c r="E1366" s="25"/>
      <c r="F1366" s="28" t="s">
        <v>1177</v>
      </c>
      <c r="G1366" s="29">
        <v>100</v>
      </c>
      <c r="H1366" s="31"/>
      <c r="I1366" s="31"/>
      <c r="J1366" s="31"/>
      <c r="K1366" s="31"/>
      <c r="L1366" s="22" t="str">
        <f t="shared" si="582"/>
        <v>-</v>
      </c>
      <c r="M1366" s="31">
        <v>0</v>
      </c>
      <c r="N1366" s="31"/>
      <c r="O1366" s="22" t="str">
        <f t="shared" si="573"/>
        <v>-</v>
      </c>
      <c r="P1366" s="30">
        <v>-1361146</v>
      </c>
      <c r="Q1366" s="30">
        <v>-2587557</v>
      </c>
      <c r="R1366" s="22" t="str">
        <f t="shared" si="574"/>
        <v>-</v>
      </c>
      <c r="S1366" s="30">
        <v>-3378342</v>
      </c>
      <c r="T1366" s="30">
        <v>-1113661</v>
      </c>
      <c r="U1366" s="23">
        <f t="shared" si="575"/>
        <v>30.561065901156979</v>
      </c>
      <c r="V1366" s="69">
        <v>-3097875.8000000003</v>
      </c>
      <c r="W1366" s="69">
        <v>1.6603799543823641</v>
      </c>
      <c r="X1366" s="69">
        <v>-3493038.4000000004</v>
      </c>
      <c r="Y1366" s="69">
        <v>-2.551184266328562</v>
      </c>
      <c r="Z1366" s="69">
        <v>-3888247.8000000003</v>
      </c>
      <c r="AA1366" s="24">
        <f t="shared" si="576"/>
        <v>11.314201412729957</v>
      </c>
      <c r="AB1366" s="64">
        <f t="shared" si="602"/>
        <v>-4251309.0500771999</v>
      </c>
      <c r="AC1366" s="23">
        <f t="shared" si="577"/>
        <v>9.3373999999999882</v>
      </c>
    </row>
    <row r="1367" spans="1:29">
      <c r="A1367" s="25"/>
      <c r="B1367" s="25"/>
      <c r="C1367" s="25"/>
      <c r="D1367" s="25"/>
      <c r="E1367" s="25"/>
      <c r="F1367" s="28" t="s">
        <v>1178</v>
      </c>
      <c r="G1367" s="29">
        <v>100</v>
      </c>
      <c r="H1367" s="31"/>
      <c r="I1367" s="31"/>
      <c r="J1367" s="30">
        <v>-1401655</v>
      </c>
      <c r="K1367" s="31">
        <v>0</v>
      </c>
      <c r="L1367" s="22" t="str">
        <f t="shared" si="582"/>
        <v>-</v>
      </c>
      <c r="M1367" s="30">
        <v>-1150789</v>
      </c>
      <c r="N1367" s="30">
        <v>-2078220</v>
      </c>
      <c r="O1367" s="22" t="str">
        <f t="shared" si="573"/>
        <v>-</v>
      </c>
      <c r="P1367" s="31"/>
      <c r="Q1367" s="31"/>
      <c r="R1367" s="22">
        <f t="shared" si="574"/>
        <v>-100</v>
      </c>
      <c r="S1367" s="31"/>
      <c r="T1367" s="31"/>
      <c r="U1367" s="23" t="str">
        <f t="shared" si="575"/>
        <v>-</v>
      </c>
      <c r="V1367" s="30"/>
      <c r="W1367" s="24"/>
      <c r="X1367" s="30"/>
      <c r="Y1367" s="24"/>
      <c r="Z1367" s="30"/>
      <c r="AA1367" s="24" t="str">
        <f t="shared" si="576"/>
        <v>-</v>
      </c>
      <c r="AB1367" s="64">
        <f t="shared" si="602"/>
        <v>0</v>
      </c>
      <c r="AC1367" s="23" t="str">
        <f t="shared" si="577"/>
        <v>-</v>
      </c>
    </row>
    <row r="1368" spans="1:29">
      <c r="A1368" s="25"/>
      <c r="B1368" s="25"/>
      <c r="C1368" s="25"/>
      <c r="D1368" s="25"/>
      <c r="E1368" s="25"/>
      <c r="F1368" s="28" t="s">
        <v>1179</v>
      </c>
      <c r="G1368" s="29">
        <v>100</v>
      </c>
      <c r="H1368" s="31"/>
      <c r="I1368" s="31"/>
      <c r="J1368" s="31"/>
      <c r="K1368" s="31"/>
      <c r="L1368" s="22" t="str">
        <f t="shared" si="582"/>
        <v>-</v>
      </c>
      <c r="M1368" s="31">
        <v>0</v>
      </c>
      <c r="N1368" s="31"/>
      <c r="O1368" s="22" t="str">
        <f t="shared" si="573"/>
        <v>-</v>
      </c>
      <c r="P1368" s="30">
        <v>-24772</v>
      </c>
      <c r="Q1368" s="30">
        <v>-73076</v>
      </c>
      <c r="R1368" s="22" t="str">
        <f t="shared" si="574"/>
        <v>-</v>
      </c>
      <c r="S1368" s="30">
        <v>-95724</v>
      </c>
      <c r="T1368" s="30">
        <v>-37925</v>
      </c>
      <c r="U1368" s="23">
        <f t="shared" si="575"/>
        <v>30.992391482839793</v>
      </c>
      <c r="V1368" s="69">
        <v>-81525.400000000009</v>
      </c>
      <c r="W1368" s="69">
        <v>2.9665349683150879</v>
      </c>
      <c r="X1368" s="69">
        <v>-91924.6</v>
      </c>
      <c r="Y1368" s="69">
        <v>-2.5511558360952566</v>
      </c>
      <c r="Z1368" s="69">
        <v>-102325</v>
      </c>
      <c r="AA1368" s="24">
        <f t="shared" si="576"/>
        <v>11.314055214817358</v>
      </c>
      <c r="AB1368" s="64">
        <f t="shared" si="602"/>
        <v>-111879.49454999999</v>
      </c>
      <c r="AC1368" s="23">
        <f t="shared" si="577"/>
        <v>9.3373999999999882</v>
      </c>
    </row>
    <row r="1369" spans="1:29">
      <c r="A1369" s="25"/>
      <c r="B1369" s="25"/>
      <c r="C1369" s="25"/>
      <c r="D1369" s="25"/>
      <c r="E1369" s="25"/>
      <c r="F1369" s="28" t="s">
        <v>1180</v>
      </c>
      <c r="G1369" s="29">
        <v>100</v>
      </c>
      <c r="H1369" s="31"/>
      <c r="I1369" s="31"/>
      <c r="J1369" s="30">
        <v>-40489</v>
      </c>
      <c r="K1369" s="31">
        <v>0</v>
      </c>
      <c r="L1369" s="22" t="str">
        <f t="shared" si="582"/>
        <v>-</v>
      </c>
      <c r="M1369" s="30">
        <v>-34772</v>
      </c>
      <c r="N1369" s="30">
        <v>-74422</v>
      </c>
      <c r="O1369" s="22" t="str">
        <f t="shared" si="573"/>
        <v>-</v>
      </c>
      <c r="P1369" s="31"/>
      <c r="Q1369" s="31"/>
      <c r="R1369" s="22">
        <f t="shared" si="574"/>
        <v>-100</v>
      </c>
      <c r="S1369" s="31"/>
      <c r="T1369" s="31"/>
      <c r="U1369" s="23" t="str">
        <f t="shared" si="575"/>
        <v>-</v>
      </c>
      <c r="V1369" s="30"/>
      <c r="W1369" s="24"/>
      <c r="X1369" s="30"/>
      <c r="Y1369" s="24"/>
      <c r="Z1369" s="30"/>
      <c r="AA1369" s="24" t="str">
        <f t="shared" si="576"/>
        <v>-</v>
      </c>
      <c r="AB1369" s="64">
        <f t="shared" si="602"/>
        <v>0</v>
      </c>
      <c r="AC1369" s="23" t="str">
        <f t="shared" si="577"/>
        <v>-</v>
      </c>
    </row>
    <row r="1370" spans="1:29">
      <c r="A1370" s="25"/>
      <c r="B1370" s="25"/>
      <c r="C1370" s="25"/>
      <c r="D1370" s="25"/>
      <c r="E1370" s="26" t="s">
        <v>28</v>
      </c>
      <c r="F1370" s="28"/>
      <c r="G1370" s="32" t="s">
        <v>355</v>
      </c>
      <c r="H1370" s="20">
        <f t="shared" ref="H1370:AB1370" si="603">SUM(H1371:H1376)</f>
        <v>0</v>
      </c>
      <c r="I1370" s="20">
        <f t="shared" si="603"/>
        <v>0</v>
      </c>
      <c r="J1370" s="20">
        <f t="shared" si="603"/>
        <v>-8569298</v>
      </c>
      <c r="K1370" s="20">
        <f t="shared" si="603"/>
        <v>0</v>
      </c>
      <c r="L1370" s="22" t="str">
        <f t="shared" si="582"/>
        <v>-</v>
      </c>
      <c r="M1370" s="20">
        <f t="shared" si="603"/>
        <v>-10363634</v>
      </c>
      <c r="N1370" s="20">
        <f t="shared" si="603"/>
        <v>-9691081</v>
      </c>
      <c r="O1370" s="22" t="str">
        <f t="shared" si="573"/>
        <v>-</v>
      </c>
      <c r="P1370" s="20">
        <f t="shared" si="603"/>
        <v>-9293447</v>
      </c>
      <c r="Q1370" s="20">
        <f t="shared" si="603"/>
        <v>-12569657</v>
      </c>
      <c r="R1370" s="22">
        <f t="shared" si="574"/>
        <v>29.703353010876697</v>
      </c>
      <c r="S1370" s="20">
        <f t="shared" si="603"/>
        <v>-12489841</v>
      </c>
      <c r="T1370" s="20">
        <f t="shared" si="603"/>
        <v>-5427526</v>
      </c>
      <c r="U1370" s="23">
        <f t="shared" si="575"/>
        <v>-0.63498948300657787</v>
      </c>
      <c r="V1370" s="79">
        <v>-28038431.000000004</v>
      </c>
      <c r="W1370" s="80">
        <v>124.48989542781212</v>
      </c>
      <c r="X1370" s="79">
        <v>-14743242.600000001</v>
      </c>
      <c r="Y1370" s="80">
        <v>-47.417733182002941</v>
      </c>
      <c r="Z1370" s="79">
        <v>-16083640.200000001</v>
      </c>
      <c r="AA1370" s="24">
        <f t="shared" si="576"/>
        <v>9.0916064828235221</v>
      </c>
      <c r="AB1370" s="63">
        <f t="shared" si="603"/>
        <v>-17585434.020034797</v>
      </c>
      <c r="AC1370" s="23">
        <f t="shared" si="577"/>
        <v>9.3373999999999882</v>
      </c>
    </row>
    <row r="1371" spans="1:29">
      <c r="A1371" s="25"/>
      <c r="B1371" s="25"/>
      <c r="C1371" s="25"/>
      <c r="D1371" s="25"/>
      <c r="E1371" s="25"/>
      <c r="F1371" s="28" t="s">
        <v>1181</v>
      </c>
      <c r="G1371" s="29">
        <v>100</v>
      </c>
      <c r="H1371" s="31"/>
      <c r="I1371" s="31"/>
      <c r="J1371" s="31"/>
      <c r="K1371" s="31"/>
      <c r="L1371" s="22" t="str">
        <f t="shared" si="582"/>
        <v>-</v>
      </c>
      <c r="M1371" s="31">
        <v>0</v>
      </c>
      <c r="N1371" s="31"/>
      <c r="O1371" s="22" t="str">
        <f t="shared" si="573"/>
        <v>-</v>
      </c>
      <c r="P1371" s="30">
        <v>-4342870</v>
      </c>
      <c r="Q1371" s="30">
        <v>-4344657</v>
      </c>
      <c r="R1371" s="22" t="str">
        <f t="shared" si="574"/>
        <v>-</v>
      </c>
      <c r="S1371" s="30">
        <v>-4315464</v>
      </c>
      <c r="T1371" s="30">
        <v>-1690602</v>
      </c>
      <c r="U1371" s="23">
        <f t="shared" si="575"/>
        <v>-0.67192876215544572</v>
      </c>
      <c r="V1371" s="69">
        <v>-9979401.5999999996</v>
      </c>
      <c r="W1371" s="69">
        <v>-26.249491016540425</v>
      </c>
      <c r="X1371" s="69">
        <v>-5247395.6000000006</v>
      </c>
      <c r="Y1371" s="69">
        <v>9.4835465886050709</v>
      </c>
      <c r="Z1371" s="69">
        <v>-5724468</v>
      </c>
      <c r="AA1371" s="24">
        <f t="shared" si="576"/>
        <v>9.0916034613437375</v>
      </c>
      <c r="AB1371" s="64">
        <f t="shared" ref="AB1371:AB1376" si="604">Z1371*$AB$3*$AB$4</f>
        <v>-6258984.4750319989</v>
      </c>
      <c r="AC1371" s="23">
        <f t="shared" si="577"/>
        <v>9.3373999999999882</v>
      </c>
    </row>
    <row r="1372" spans="1:29">
      <c r="A1372" s="25"/>
      <c r="B1372" s="25"/>
      <c r="C1372" s="25"/>
      <c r="D1372" s="25"/>
      <c r="E1372" s="25"/>
      <c r="F1372" s="28" t="s">
        <v>1182</v>
      </c>
      <c r="G1372" s="29">
        <v>100</v>
      </c>
      <c r="H1372" s="31"/>
      <c r="I1372" s="31"/>
      <c r="J1372" s="30">
        <v>-4261321</v>
      </c>
      <c r="K1372" s="31">
        <v>0</v>
      </c>
      <c r="L1372" s="22" t="str">
        <f t="shared" si="582"/>
        <v>-</v>
      </c>
      <c r="M1372" s="30">
        <v>-5842875</v>
      </c>
      <c r="N1372" s="30">
        <v>-3375958</v>
      </c>
      <c r="O1372" s="22" t="str">
        <f t="shared" si="573"/>
        <v>-</v>
      </c>
      <c r="P1372" s="31"/>
      <c r="Q1372" s="31"/>
      <c r="R1372" s="22">
        <f t="shared" si="574"/>
        <v>-100</v>
      </c>
      <c r="S1372" s="31"/>
      <c r="T1372" s="31"/>
      <c r="U1372" s="23" t="str">
        <f t="shared" si="575"/>
        <v>-</v>
      </c>
      <c r="V1372" s="30"/>
      <c r="W1372" s="24"/>
      <c r="X1372" s="30"/>
      <c r="Y1372" s="24"/>
      <c r="Z1372" s="30"/>
      <c r="AA1372" s="24" t="str">
        <f t="shared" si="576"/>
        <v>-</v>
      </c>
      <c r="AB1372" s="64">
        <f t="shared" si="604"/>
        <v>0</v>
      </c>
      <c r="AC1372" s="23" t="str">
        <f t="shared" si="577"/>
        <v>-</v>
      </c>
    </row>
    <row r="1373" spans="1:29">
      <c r="A1373" s="25"/>
      <c r="B1373" s="25"/>
      <c r="C1373" s="25"/>
      <c r="D1373" s="25"/>
      <c r="E1373" s="25"/>
      <c r="F1373" s="28" t="s">
        <v>1183</v>
      </c>
      <c r="G1373" s="29">
        <v>100</v>
      </c>
      <c r="H1373" s="31"/>
      <c r="I1373" s="31"/>
      <c r="J1373" s="31"/>
      <c r="K1373" s="31"/>
      <c r="L1373" s="22" t="str">
        <f t="shared" si="582"/>
        <v>-</v>
      </c>
      <c r="M1373" s="31">
        <v>0</v>
      </c>
      <c r="N1373" s="31"/>
      <c r="O1373" s="22" t="str">
        <f t="shared" si="573"/>
        <v>-</v>
      </c>
      <c r="P1373" s="30">
        <v>-4760472</v>
      </c>
      <c r="Q1373" s="30">
        <v>-8000473</v>
      </c>
      <c r="R1373" s="22" t="str">
        <f t="shared" si="574"/>
        <v>-</v>
      </c>
      <c r="S1373" s="30">
        <v>-7954962</v>
      </c>
      <c r="T1373" s="30">
        <v>-3613635</v>
      </c>
      <c r="U1373" s="23">
        <f t="shared" si="575"/>
        <v>-0.56885386651514125</v>
      </c>
      <c r="V1373" s="69">
        <v>-17581373.600000001</v>
      </c>
      <c r="W1373" s="69">
        <v>-24.202279573313888</v>
      </c>
      <c r="X1373" s="69">
        <v>-9244684.8000000007</v>
      </c>
      <c r="Y1373" s="69">
        <v>9.4835466098052787</v>
      </c>
      <c r="Z1373" s="69">
        <v>-10085175.200000001</v>
      </c>
      <c r="AA1373" s="24">
        <f t="shared" si="576"/>
        <v>9.0916068874517038</v>
      </c>
      <c r="AB1373" s="64">
        <f t="shared" si="604"/>
        <v>-11026868.3491248</v>
      </c>
      <c r="AC1373" s="23">
        <f t="shared" si="577"/>
        <v>9.3373999999999882</v>
      </c>
    </row>
    <row r="1374" spans="1:29">
      <c r="A1374" s="25"/>
      <c r="B1374" s="25"/>
      <c r="C1374" s="25"/>
      <c r="D1374" s="25"/>
      <c r="E1374" s="25"/>
      <c r="F1374" s="28" t="s">
        <v>1184</v>
      </c>
      <c r="G1374" s="29">
        <v>100</v>
      </c>
      <c r="H1374" s="31"/>
      <c r="I1374" s="31"/>
      <c r="J1374" s="30">
        <v>-4178881</v>
      </c>
      <c r="K1374" s="31">
        <v>0</v>
      </c>
      <c r="L1374" s="22" t="str">
        <f t="shared" si="582"/>
        <v>-</v>
      </c>
      <c r="M1374" s="30">
        <v>-4321775</v>
      </c>
      <c r="N1374" s="30">
        <v>-6094115</v>
      </c>
      <c r="O1374" s="22" t="str">
        <f t="shared" si="573"/>
        <v>-</v>
      </c>
      <c r="P1374" s="31"/>
      <c r="Q1374" s="31"/>
      <c r="R1374" s="22">
        <f t="shared" si="574"/>
        <v>-100</v>
      </c>
      <c r="S1374" s="31"/>
      <c r="T1374" s="31"/>
      <c r="U1374" s="23" t="str">
        <f t="shared" si="575"/>
        <v>-</v>
      </c>
      <c r="V1374" s="30"/>
      <c r="W1374" s="24"/>
      <c r="X1374" s="30"/>
      <c r="Y1374" s="24"/>
      <c r="Z1374" s="30"/>
      <c r="AA1374" s="24" t="str">
        <f t="shared" si="576"/>
        <v>-</v>
      </c>
      <c r="AB1374" s="64">
        <f t="shared" si="604"/>
        <v>0</v>
      </c>
      <c r="AC1374" s="23" t="str">
        <f t="shared" si="577"/>
        <v>-</v>
      </c>
    </row>
    <row r="1375" spans="1:29">
      <c r="A1375" s="25"/>
      <c r="B1375" s="25"/>
      <c r="C1375" s="25"/>
      <c r="D1375" s="25"/>
      <c r="E1375" s="25"/>
      <c r="F1375" s="28" t="s">
        <v>1185</v>
      </c>
      <c r="G1375" s="29">
        <v>100</v>
      </c>
      <c r="H1375" s="31"/>
      <c r="I1375" s="31"/>
      <c r="J1375" s="31"/>
      <c r="K1375" s="31"/>
      <c r="L1375" s="22" t="str">
        <f t="shared" si="582"/>
        <v>-</v>
      </c>
      <c r="M1375" s="31">
        <v>0</v>
      </c>
      <c r="N1375" s="31"/>
      <c r="O1375" s="22" t="str">
        <f t="shared" si="573"/>
        <v>-</v>
      </c>
      <c r="P1375" s="30">
        <v>-190105</v>
      </c>
      <c r="Q1375" s="30">
        <v>-224527</v>
      </c>
      <c r="R1375" s="22" t="str">
        <f t="shared" si="574"/>
        <v>-</v>
      </c>
      <c r="S1375" s="30">
        <v>-219415</v>
      </c>
      <c r="T1375" s="30">
        <v>-123289</v>
      </c>
      <c r="U1375" s="23">
        <f t="shared" si="575"/>
        <v>-2.2767863107777657</v>
      </c>
      <c r="V1375" s="69">
        <v>-477655.80000000005</v>
      </c>
      <c r="W1375" s="69">
        <v>-23.539068467578307</v>
      </c>
      <c r="X1375" s="69">
        <v>-251162.2</v>
      </c>
      <c r="Y1375" s="69">
        <v>9.4835486138763514</v>
      </c>
      <c r="Z1375" s="69">
        <v>-273997</v>
      </c>
      <c r="AA1375" s="24">
        <f t="shared" si="576"/>
        <v>9.0916547155583061</v>
      </c>
      <c r="AB1375" s="64">
        <f t="shared" si="604"/>
        <v>-299581.195878</v>
      </c>
      <c r="AC1375" s="23">
        <f t="shared" si="577"/>
        <v>9.3374000000000024</v>
      </c>
    </row>
    <row r="1376" spans="1:29">
      <c r="A1376" s="25"/>
      <c r="B1376" s="25"/>
      <c r="C1376" s="25"/>
      <c r="D1376" s="25"/>
      <c r="E1376" s="25"/>
      <c r="F1376" s="28" t="s">
        <v>1186</v>
      </c>
      <c r="G1376" s="29">
        <v>100</v>
      </c>
      <c r="H1376" s="31"/>
      <c r="I1376" s="31"/>
      <c r="J1376" s="30">
        <v>-129096</v>
      </c>
      <c r="K1376" s="31">
        <v>0</v>
      </c>
      <c r="L1376" s="22" t="str">
        <f t="shared" si="582"/>
        <v>-</v>
      </c>
      <c r="M1376" s="30">
        <v>-198984</v>
      </c>
      <c r="N1376" s="30">
        <v>-221008</v>
      </c>
      <c r="O1376" s="22" t="str">
        <f t="shared" ref="O1376:O1434" si="605">IFERROR(N1376/K1376*100-100,"-")</f>
        <v>-</v>
      </c>
      <c r="P1376" s="31"/>
      <c r="Q1376" s="31"/>
      <c r="R1376" s="22">
        <f t="shared" ref="R1376:R1434" si="606">IFERROR(Q1376/N1376*100-100,"-")</f>
        <v>-100</v>
      </c>
      <c r="S1376" s="31"/>
      <c r="T1376" s="31"/>
      <c r="U1376" s="23" t="str">
        <f t="shared" ref="U1376:U1434" si="607">IFERROR(S1376/Q1376*100-100,"-")</f>
        <v>-</v>
      </c>
      <c r="V1376" s="30"/>
      <c r="W1376" s="24"/>
      <c r="X1376" s="30"/>
      <c r="Y1376" s="24"/>
      <c r="Z1376" s="30"/>
      <c r="AA1376" s="24" t="str">
        <f t="shared" ref="AA1376:AA1434" si="608">IFERROR(Z1376/X1376*100-100,"-")</f>
        <v>-</v>
      </c>
      <c r="AB1376" s="64">
        <f t="shared" si="604"/>
        <v>0</v>
      </c>
      <c r="AC1376" s="23" t="str">
        <f t="shared" ref="AC1376:AC1434" si="609">IFERROR(AB1376/Z1376*100-100,"-")</f>
        <v>-</v>
      </c>
    </row>
    <row r="1377" spans="1:29" ht="20.100000000000001" customHeight="1">
      <c r="A1377" s="25"/>
      <c r="B1377" s="26" t="s">
        <v>338</v>
      </c>
      <c r="C1377" s="26"/>
      <c r="D1377" s="26"/>
      <c r="E1377" s="26"/>
      <c r="F1377" s="28"/>
      <c r="G1377" s="32" t="s">
        <v>355</v>
      </c>
      <c r="H1377" s="20">
        <f t="shared" ref="H1377:AB1379" si="610">H1378</f>
        <v>0</v>
      </c>
      <c r="I1377" s="20">
        <f t="shared" si="610"/>
        <v>-1547</v>
      </c>
      <c r="J1377" s="20">
        <f t="shared" si="610"/>
        <v>0</v>
      </c>
      <c r="K1377" s="20">
        <f t="shared" si="610"/>
        <v>0</v>
      </c>
      <c r="L1377" s="22">
        <f t="shared" si="582"/>
        <v>-100</v>
      </c>
      <c r="M1377" s="20">
        <f t="shared" si="610"/>
        <v>0</v>
      </c>
      <c r="N1377" s="20">
        <f t="shared" si="610"/>
        <v>0</v>
      </c>
      <c r="O1377" s="22" t="str">
        <f t="shared" si="605"/>
        <v>-</v>
      </c>
      <c r="P1377" s="20">
        <f t="shared" si="610"/>
        <v>0</v>
      </c>
      <c r="Q1377" s="20">
        <f t="shared" si="610"/>
        <v>0</v>
      </c>
      <c r="R1377" s="22" t="str">
        <f t="shared" si="606"/>
        <v>-</v>
      </c>
      <c r="S1377" s="20">
        <f t="shared" si="610"/>
        <v>0</v>
      </c>
      <c r="T1377" s="20">
        <f t="shared" si="610"/>
        <v>0</v>
      </c>
      <c r="U1377" s="23" t="str">
        <f t="shared" si="607"/>
        <v>-</v>
      </c>
      <c r="V1377" s="20">
        <v>0</v>
      </c>
      <c r="W1377" s="24" t="s">
        <v>1226</v>
      </c>
      <c r="X1377" s="20">
        <v>0</v>
      </c>
      <c r="Y1377" s="24" t="s">
        <v>1226</v>
      </c>
      <c r="Z1377" s="20">
        <v>0</v>
      </c>
      <c r="AA1377" s="24" t="str">
        <f t="shared" si="608"/>
        <v>-</v>
      </c>
      <c r="AB1377" s="66">
        <f t="shared" si="610"/>
        <v>0</v>
      </c>
      <c r="AC1377" s="23" t="str">
        <f t="shared" si="609"/>
        <v>-</v>
      </c>
    </row>
    <row r="1378" spans="1:29">
      <c r="A1378" s="25"/>
      <c r="B1378" s="25"/>
      <c r="C1378" s="26" t="s">
        <v>73</v>
      </c>
      <c r="D1378" s="26"/>
      <c r="E1378" s="26"/>
      <c r="F1378" s="28"/>
      <c r="G1378" s="32" t="s">
        <v>355</v>
      </c>
      <c r="H1378" s="20">
        <f t="shared" si="610"/>
        <v>0</v>
      </c>
      <c r="I1378" s="20">
        <f t="shared" si="610"/>
        <v>-1547</v>
      </c>
      <c r="J1378" s="20">
        <f t="shared" si="610"/>
        <v>0</v>
      </c>
      <c r="K1378" s="20">
        <f t="shared" si="610"/>
        <v>0</v>
      </c>
      <c r="L1378" s="22">
        <f t="shared" si="582"/>
        <v>-100</v>
      </c>
      <c r="M1378" s="20">
        <f t="shared" si="610"/>
        <v>0</v>
      </c>
      <c r="N1378" s="20">
        <f t="shared" si="610"/>
        <v>0</v>
      </c>
      <c r="O1378" s="22" t="str">
        <f t="shared" si="605"/>
        <v>-</v>
      </c>
      <c r="P1378" s="20">
        <f t="shared" si="610"/>
        <v>0</v>
      </c>
      <c r="Q1378" s="20">
        <f t="shared" si="610"/>
        <v>0</v>
      </c>
      <c r="R1378" s="22" t="str">
        <f t="shared" si="606"/>
        <v>-</v>
      </c>
      <c r="S1378" s="20">
        <f t="shared" si="610"/>
        <v>0</v>
      </c>
      <c r="T1378" s="20">
        <f t="shared" si="610"/>
        <v>0</v>
      </c>
      <c r="U1378" s="23" t="str">
        <f t="shared" si="607"/>
        <v>-</v>
      </c>
      <c r="V1378" s="20">
        <v>0</v>
      </c>
      <c r="W1378" s="24" t="s">
        <v>1226</v>
      </c>
      <c r="X1378" s="20">
        <v>0</v>
      </c>
      <c r="Y1378" s="24" t="s">
        <v>1226</v>
      </c>
      <c r="Z1378" s="20">
        <v>0</v>
      </c>
      <c r="AA1378" s="24" t="str">
        <f t="shared" si="608"/>
        <v>-</v>
      </c>
      <c r="AB1378" s="66">
        <f t="shared" si="610"/>
        <v>0</v>
      </c>
      <c r="AC1378" s="23" t="str">
        <f t="shared" si="609"/>
        <v>-</v>
      </c>
    </row>
    <row r="1379" spans="1:29">
      <c r="A1379" s="25"/>
      <c r="B1379" s="25"/>
      <c r="C1379" s="25"/>
      <c r="D1379" s="26" t="s">
        <v>444</v>
      </c>
      <c r="E1379" s="26"/>
      <c r="F1379" s="28"/>
      <c r="G1379" s="32" t="s">
        <v>355</v>
      </c>
      <c r="H1379" s="20">
        <f t="shared" si="610"/>
        <v>0</v>
      </c>
      <c r="I1379" s="20">
        <f t="shared" si="610"/>
        <v>-1547</v>
      </c>
      <c r="J1379" s="20">
        <f t="shared" si="610"/>
        <v>0</v>
      </c>
      <c r="K1379" s="20">
        <f t="shared" si="610"/>
        <v>0</v>
      </c>
      <c r="L1379" s="22">
        <f t="shared" si="582"/>
        <v>-100</v>
      </c>
      <c r="M1379" s="20">
        <f t="shared" si="610"/>
        <v>0</v>
      </c>
      <c r="N1379" s="20">
        <f t="shared" si="610"/>
        <v>0</v>
      </c>
      <c r="O1379" s="22" t="str">
        <f t="shared" si="605"/>
        <v>-</v>
      </c>
      <c r="P1379" s="20">
        <f t="shared" si="610"/>
        <v>0</v>
      </c>
      <c r="Q1379" s="20">
        <f t="shared" si="610"/>
        <v>0</v>
      </c>
      <c r="R1379" s="22" t="str">
        <f t="shared" si="606"/>
        <v>-</v>
      </c>
      <c r="S1379" s="20">
        <f t="shared" si="610"/>
        <v>0</v>
      </c>
      <c r="T1379" s="20">
        <f t="shared" si="610"/>
        <v>0</v>
      </c>
      <c r="U1379" s="23" t="str">
        <f t="shared" si="607"/>
        <v>-</v>
      </c>
      <c r="V1379" s="20">
        <v>0</v>
      </c>
      <c r="W1379" s="24" t="s">
        <v>1226</v>
      </c>
      <c r="X1379" s="20">
        <v>0</v>
      </c>
      <c r="Y1379" s="24" t="s">
        <v>1226</v>
      </c>
      <c r="Z1379" s="20">
        <v>0</v>
      </c>
      <c r="AA1379" s="24" t="str">
        <f t="shared" si="608"/>
        <v>-</v>
      </c>
      <c r="AB1379" s="66">
        <f t="shared" si="610"/>
        <v>0</v>
      </c>
      <c r="AC1379" s="23" t="str">
        <f t="shared" si="609"/>
        <v>-</v>
      </c>
    </row>
    <row r="1380" spans="1:29">
      <c r="A1380" s="25"/>
      <c r="B1380" s="25"/>
      <c r="C1380" s="25"/>
      <c r="D1380" s="25"/>
      <c r="E1380" s="26" t="s">
        <v>339</v>
      </c>
      <c r="F1380" s="28"/>
      <c r="G1380" s="32" t="s">
        <v>355</v>
      </c>
      <c r="H1380" s="20">
        <f t="shared" ref="H1380:AB1380" si="611">SUM(H1381)</f>
        <v>0</v>
      </c>
      <c r="I1380" s="20">
        <f t="shared" si="611"/>
        <v>-1547</v>
      </c>
      <c r="J1380" s="20">
        <f t="shared" si="611"/>
        <v>0</v>
      </c>
      <c r="K1380" s="20">
        <f t="shared" si="611"/>
        <v>0</v>
      </c>
      <c r="L1380" s="22">
        <f t="shared" si="582"/>
        <v>-100</v>
      </c>
      <c r="M1380" s="20">
        <f t="shared" si="611"/>
        <v>0</v>
      </c>
      <c r="N1380" s="20">
        <f t="shared" si="611"/>
        <v>0</v>
      </c>
      <c r="O1380" s="22" t="str">
        <f t="shared" si="605"/>
        <v>-</v>
      </c>
      <c r="P1380" s="20">
        <f t="shared" si="611"/>
        <v>0</v>
      </c>
      <c r="Q1380" s="20">
        <f t="shared" si="611"/>
        <v>0</v>
      </c>
      <c r="R1380" s="22" t="str">
        <f t="shared" si="606"/>
        <v>-</v>
      </c>
      <c r="S1380" s="20">
        <f t="shared" si="611"/>
        <v>0</v>
      </c>
      <c r="T1380" s="20">
        <f t="shared" si="611"/>
        <v>0</v>
      </c>
      <c r="U1380" s="23" t="str">
        <f t="shared" si="607"/>
        <v>-</v>
      </c>
      <c r="V1380" s="20">
        <v>0</v>
      </c>
      <c r="W1380" s="24" t="s">
        <v>1226</v>
      </c>
      <c r="X1380" s="20">
        <v>0</v>
      </c>
      <c r="Y1380" s="24" t="s">
        <v>1226</v>
      </c>
      <c r="Z1380" s="20">
        <v>0</v>
      </c>
      <c r="AA1380" s="24" t="str">
        <f t="shared" si="608"/>
        <v>-</v>
      </c>
      <c r="AB1380" s="66">
        <f t="shared" si="611"/>
        <v>0</v>
      </c>
      <c r="AC1380" s="23" t="str">
        <f t="shared" si="609"/>
        <v>-</v>
      </c>
    </row>
    <row r="1381" spans="1:29">
      <c r="A1381" s="25"/>
      <c r="B1381" s="25"/>
      <c r="C1381" s="25"/>
      <c r="D1381" s="25"/>
      <c r="E1381" s="25"/>
      <c r="F1381" s="28" t="s">
        <v>1187</v>
      </c>
      <c r="G1381" s="29">
        <v>100</v>
      </c>
      <c r="H1381" s="31">
        <v>0</v>
      </c>
      <c r="I1381" s="30">
        <v>-1547</v>
      </c>
      <c r="J1381" s="31"/>
      <c r="K1381" s="31"/>
      <c r="L1381" s="22">
        <f t="shared" si="582"/>
        <v>-100</v>
      </c>
      <c r="M1381" s="31"/>
      <c r="N1381" s="31"/>
      <c r="O1381" s="22" t="str">
        <f t="shared" si="605"/>
        <v>-</v>
      </c>
      <c r="P1381" s="31"/>
      <c r="Q1381" s="31"/>
      <c r="R1381" s="22" t="str">
        <f t="shared" si="606"/>
        <v>-</v>
      </c>
      <c r="S1381" s="31"/>
      <c r="T1381" s="31"/>
      <c r="U1381" s="23" t="str">
        <f t="shared" si="607"/>
        <v>-</v>
      </c>
      <c r="V1381" s="31"/>
      <c r="W1381" s="24" t="s">
        <v>1226</v>
      </c>
      <c r="X1381" s="31"/>
      <c r="Y1381" s="24" t="s">
        <v>1226</v>
      </c>
      <c r="Z1381" s="31"/>
      <c r="AA1381" s="24" t="str">
        <f t="shared" si="608"/>
        <v>-</v>
      </c>
      <c r="AB1381" s="65"/>
      <c r="AC1381" s="23" t="str">
        <f t="shared" si="609"/>
        <v>-</v>
      </c>
    </row>
    <row r="1382" spans="1:29" ht="20.100000000000001" customHeight="1">
      <c r="A1382" s="25"/>
      <c r="B1382" s="26" t="s">
        <v>340</v>
      </c>
      <c r="C1382" s="26"/>
      <c r="D1382" s="26"/>
      <c r="E1382" s="26"/>
      <c r="F1382" s="28"/>
      <c r="G1382" s="32" t="s">
        <v>355</v>
      </c>
      <c r="H1382" s="20">
        <f t="shared" ref="H1382:AB1384" si="612">H1383</f>
        <v>0</v>
      </c>
      <c r="I1382" s="20">
        <f t="shared" si="612"/>
        <v>-61</v>
      </c>
      <c r="J1382" s="20">
        <f t="shared" si="612"/>
        <v>0</v>
      </c>
      <c r="K1382" s="20">
        <f t="shared" si="612"/>
        <v>0</v>
      </c>
      <c r="L1382" s="22">
        <f t="shared" si="582"/>
        <v>-100</v>
      </c>
      <c r="M1382" s="20">
        <f t="shared" si="612"/>
        <v>0</v>
      </c>
      <c r="N1382" s="20">
        <f t="shared" si="612"/>
        <v>0</v>
      </c>
      <c r="O1382" s="22" t="str">
        <f t="shared" si="605"/>
        <v>-</v>
      </c>
      <c r="P1382" s="20">
        <f t="shared" si="612"/>
        <v>0</v>
      </c>
      <c r="Q1382" s="20">
        <f t="shared" si="612"/>
        <v>0</v>
      </c>
      <c r="R1382" s="22" t="str">
        <f t="shared" si="606"/>
        <v>-</v>
      </c>
      <c r="S1382" s="20">
        <f t="shared" si="612"/>
        <v>0</v>
      </c>
      <c r="T1382" s="20">
        <f t="shared" si="612"/>
        <v>0</v>
      </c>
      <c r="U1382" s="23" t="str">
        <f t="shared" si="607"/>
        <v>-</v>
      </c>
      <c r="V1382" s="20">
        <v>0</v>
      </c>
      <c r="W1382" s="24" t="s">
        <v>1226</v>
      </c>
      <c r="X1382" s="20">
        <v>0</v>
      </c>
      <c r="Y1382" s="24" t="s">
        <v>1226</v>
      </c>
      <c r="Z1382" s="20">
        <v>0</v>
      </c>
      <c r="AA1382" s="24" t="str">
        <f t="shared" si="608"/>
        <v>-</v>
      </c>
      <c r="AB1382" s="66">
        <f t="shared" si="612"/>
        <v>0</v>
      </c>
      <c r="AC1382" s="23" t="str">
        <f t="shared" si="609"/>
        <v>-</v>
      </c>
    </row>
    <row r="1383" spans="1:29">
      <c r="A1383" s="25"/>
      <c r="B1383" s="25"/>
      <c r="C1383" s="26" t="s">
        <v>74</v>
      </c>
      <c r="D1383" s="26"/>
      <c r="E1383" s="26"/>
      <c r="F1383" s="28"/>
      <c r="G1383" s="32" t="s">
        <v>355</v>
      </c>
      <c r="H1383" s="20">
        <f t="shared" si="612"/>
        <v>0</v>
      </c>
      <c r="I1383" s="20">
        <f t="shared" si="612"/>
        <v>-61</v>
      </c>
      <c r="J1383" s="20">
        <f t="shared" si="612"/>
        <v>0</v>
      </c>
      <c r="K1383" s="20">
        <f t="shared" si="612"/>
        <v>0</v>
      </c>
      <c r="L1383" s="22">
        <f t="shared" si="582"/>
        <v>-100</v>
      </c>
      <c r="M1383" s="20">
        <f t="shared" si="612"/>
        <v>0</v>
      </c>
      <c r="N1383" s="20">
        <f t="shared" si="612"/>
        <v>0</v>
      </c>
      <c r="O1383" s="22" t="str">
        <f t="shared" si="605"/>
        <v>-</v>
      </c>
      <c r="P1383" s="20">
        <f t="shared" si="612"/>
        <v>0</v>
      </c>
      <c r="Q1383" s="20">
        <f t="shared" si="612"/>
        <v>0</v>
      </c>
      <c r="R1383" s="22" t="str">
        <f t="shared" si="606"/>
        <v>-</v>
      </c>
      <c r="S1383" s="20">
        <f t="shared" si="612"/>
        <v>0</v>
      </c>
      <c r="T1383" s="20">
        <f t="shared" si="612"/>
        <v>0</v>
      </c>
      <c r="U1383" s="23" t="str">
        <f t="shared" si="607"/>
        <v>-</v>
      </c>
      <c r="V1383" s="20">
        <v>0</v>
      </c>
      <c r="W1383" s="24" t="s">
        <v>1226</v>
      </c>
      <c r="X1383" s="20">
        <v>0</v>
      </c>
      <c r="Y1383" s="24" t="s">
        <v>1226</v>
      </c>
      <c r="Z1383" s="20">
        <v>0</v>
      </c>
      <c r="AA1383" s="24" t="str">
        <f t="shared" si="608"/>
        <v>-</v>
      </c>
      <c r="AB1383" s="66">
        <f t="shared" si="612"/>
        <v>0</v>
      </c>
      <c r="AC1383" s="23" t="str">
        <f t="shared" si="609"/>
        <v>-</v>
      </c>
    </row>
    <row r="1384" spans="1:29">
      <c r="A1384" s="25"/>
      <c r="B1384" s="25"/>
      <c r="C1384" s="25"/>
      <c r="D1384" s="26" t="s">
        <v>445</v>
      </c>
      <c r="E1384" s="26"/>
      <c r="F1384" s="28"/>
      <c r="G1384" s="32" t="s">
        <v>355</v>
      </c>
      <c r="H1384" s="20">
        <f t="shared" si="612"/>
        <v>0</v>
      </c>
      <c r="I1384" s="20">
        <f t="shared" si="612"/>
        <v>-61</v>
      </c>
      <c r="J1384" s="20">
        <f t="shared" si="612"/>
        <v>0</v>
      </c>
      <c r="K1384" s="20">
        <f t="shared" si="612"/>
        <v>0</v>
      </c>
      <c r="L1384" s="22">
        <f t="shared" si="582"/>
        <v>-100</v>
      </c>
      <c r="M1384" s="20">
        <f t="shared" si="612"/>
        <v>0</v>
      </c>
      <c r="N1384" s="20">
        <f t="shared" si="612"/>
        <v>0</v>
      </c>
      <c r="O1384" s="22" t="str">
        <f t="shared" si="605"/>
        <v>-</v>
      </c>
      <c r="P1384" s="20">
        <f t="shared" si="612"/>
        <v>0</v>
      </c>
      <c r="Q1384" s="20">
        <f t="shared" si="612"/>
        <v>0</v>
      </c>
      <c r="R1384" s="22" t="str">
        <f t="shared" si="606"/>
        <v>-</v>
      </c>
      <c r="S1384" s="20">
        <f t="shared" si="612"/>
        <v>0</v>
      </c>
      <c r="T1384" s="20">
        <f t="shared" si="612"/>
        <v>0</v>
      </c>
      <c r="U1384" s="23" t="str">
        <f t="shared" si="607"/>
        <v>-</v>
      </c>
      <c r="V1384" s="20">
        <v>0</v>
      </c>
      <c r="W1384" s="24" t="s">
        <v>1226</v>
      </c>
      <c r="X1384" s="20">
        <v>0</v>
      </c>
      <c r="Y1384" s="24" t="s">
        <v>1226</v>
      </c>
      <c r="Z1384" s="20">
        <v>0</v>
      </c>
      <c r="AA1384" s="24" t="str">
        <f t="shared" si="608"/>
        <v>-</v>
      </c>
      <c r="AB1384" s="66">
        <f t="shared" si="612"/>
        <v>0</v>
      </c>
      <c r="AC1384" s="23" t="str">
        <f t="shared" si="609"/>
        <v>-</v>
      </c>
    </row>
    <row r="1385" spans="1:29">
      <c r="A1385" s="25"/>
      <c r="B1385" s="25"/>
      <c r="C1385" s="25"/>
      <c r="D1385" s="25"/>
      <c r="E1385" s="26" t="s">
        <v>341</v>
      </c>
      <c r="F1385" s="28"/>
      <c r="G1385" s="32" t="s">
        <v>355</v>
      </c>
      <c r="H1385" s="20">
        <f t="shared" ref="H1385:AB1385" si="613">SUM(H1386)</f>
        <v>0</v>
      </c>
      <c r="I1385" s="20">
        <f t="shared" si="613"/>
        <v>-61</v>
      </c>
      <c r="J1385" s="20">
        <f t="shared" si="613"/>
        <v>0</v>
      </c>
      <c r="K1385" s="20">
        <f t="shared" si="613"/>
        <v>0</v>
      </c>
      <c r="L1385" s="22">
        <f t="shared" ref="L1385:L1434" si="614">IFERROR(K1385/I1385*100-100,"-")</f>
        <v>-100</v>
      </c>
      <c r="M1385" s="20">
        <f t="shared" si="613"/>
        <v>0</v>
      </c>
      <c r="N1385" s="20">
        <f t="shared" si="613"/>
        <v>0</v>
      </c>
      <c r="O1385" s="22" t="str">
        <f t="shared" si="605"/>
        <v>-</v>
      </c>
      <c r="P1385" s="20">
        <f t="shared" si="613"/>
        <v>0</v>
      </c>
      <c r="Q1385" s="20">
        <f t="shared" si="613"/>
        <v>0</v>
      </c>
      <c r="R1385" s="22" t="str">
        <f t="shared" si="606"/>
        <v>-</v>
      </c>
      <c r="S1385" s="20">
        <f t="shared" si="613"/>
        <v>0</v>
      </c>
      <c r="T1385" s="20">
        <f t="shared" si="613"/>
        <v>0</v>
      </c>
      <c r="U1385" s="23" t="str">
        <f t="shared" si="607"/>
        <v>-</v>
      </c>
      <c r="V1385" s="20">
        <v>0</v>
      </c>
      <c r="W1385" s="24" t="s">
        <v>1226</v>
      </c>
      <c r="X1385" s="20">
        <v>0</v>
      </c>
      <c r="Y1385" s="24" t="s">
        <v>1226</v>
      </c>
      <c r="Z1385" s="20">
        <v>0</v>
      </c>
      <c r="AA1385" s="24" t="str">
        <f t="shared" si="608"/>
        <v>-</v>
      </c>
      <c r="AB1385" s="66">
        <f t="shared" si="613"/>
        <v>0</v>
      </c>
      <c r="AC1385" s="23" t="str">
        <f t="shared" si="609"/>
        <v>-</v>
      </c>
    </row>
    <row r="1386" spans="1:29">
      <c r="A1386" s="25"/>
      <c r="B1386" s="25"/>
      <c r="C1386" s="25"/>
      <c r="D1386" s="25"/>
      <c r="E1386" s="25"/>
      <c r="F1386" s="28" t="s">
        <v>1188</v>
      </c>
      <c r="G1386" s="29">
        <v>120</v>
      </c>
      <c r="H1386" s="31">
        <v>0</v>
      </c>
      <c r="I1386" s="31">
        <v>-61</v>
      </c>
      <c r="J1386" s="31"/>
      <c r="K1386" s="31"/>
      <c r="L1386" s="22">
        <f t="shared" si="614"/>
        <v>-100</v>
      </c>
      <c r="M1386" s="31"/>
      <c r="N1386" s="31"/>
      <c r="O1386" s="22" t="str">
        <f t="shared" si="605"/>
        <v>-</v>
      </c>
      <c r="P1386" s="31"/>
      <c r="Q1386" s="31"/>
      <c r="R1386" s="22" t="str">
        <f t="shared" si="606"/>
        <v>-</v>
      </c>
      <c r="S1386" s="31"/>
      <c r="T1386" s="31"/>
      <c r="U1386" s="23" t="str">
        <f t="shared" si="607"/>
        <v>-</v>
      </c>
      <c r="V1386" s="31"/>
      <c r="W1386" s="24" t="s">
        <v>1226</v>
      </c>
      <c r="X1386" s="31"/>
      <c r="Y1386" s="24" t="s">
        <v>1226</v>
      </c>
      <c r="Z1386" s="31"/>
      <c r="AA1386" s="24" t="str">
        <f t="shared" si="608"/>
        <v>-</v>
      </c>
      <c r="AB1386" s="65"/>
      <c r="AC1386" s="23" t="str">
        <f t="shared" si="609"/>
        <v>-</v>
      </c>
    </row>
    <row r="1387" spans="1:29" ht="20.100000000000001" customHeight="1">
      <c r="A1387" s="25"/>
      <c r="B1387" s="26" t="s">
        <v>342</v>
      </c>
      <c r="C1387" s="26"/>
      <c r="D1387" s="26"/>
      <c r="E1387" s="26"/>
      <c r="F1387" s="28"/>
      <c r="G1387" s="32" t="s">
        <v>355</v>
      </c>
      <c r="H1387" s="20">
        <f t="shared" ref="H1387:AB1387" si="615">H1388+H1397</f>
        <v>-769592532</v>
      </c>
      <c r="I1387" s="20">
        <f t="shared" si="615"/>
        <v>-78415489</v>
      </c>
      <c r="J1387" s="20">
        <f t="shared" si="615"/>
        <v>0</v>
      </c>
      <c r="K1387" s="20">
        <f t="shared" si="615"/>
        <v>0</v>
      </c>
      <c r="L1387" s="22">
        <f t="shared" si="614"/>
        <v>-100</v>
      </c>
      <c r="M1387" s="20">
        <f t="shared" si="615"/>
        <v>0</v>
      </c>
      <c r="N1387" s="20">
        <f t="shared" si="615"/>
        <v>0</v>
      </c>
      <c r="O1387" s="22" t="str">
        <f t="shared" si="605"/>
        <v>-</v>
      </c>
      <c r="P1387" s="20">
        <f t="shared" si="615"/>
        <v>0</v>
      </c>
      <c r="Q1387" s="20">
        <f t="shared" si="615"/>
        <v>0</v>
      </c>
      <c r="R1387" s="22" t="str">
        <f t="shared" si="606"/>
        <v>-</v>
      </c>
      <c r="S1387" s="20">
        <f t="shared" si="615"/>
        <v>0</v>
      </c>
      <c r="T1387" s="20">
        <f t="shared" si="615"/>
        <v>0</v>
      </c>
      <c r="U1387" s="23" t="str">
        <f t="shared" si="607"/>
        <v>-</v>
      </c>
      <c r="V1387" s="20">
        <v>0</v>
      </c>
      <c r="W1387" s="24" t="s">
        <v>1226</v>
      </c>
      <c r="X1387" s="20">
        <v>0</v>
      </c>
      <c r="Y1387" s="24" t="s">
        <v>1226</v>
      </c>
      <c r="Z1387" s="20">
        <v>0</v>
      </c>
      <c r="AA1387" s="24" t="str">
        <f t="shared" si="608"/>
        <v>-</v>
      </c>
      <c r="AB1387" s="66">
        <f t="shared" si="615"/>
        <v>0</v>
      </c>
      <c r="AC1387" s="23" t="str">
        <f t="shared" si="609"/>
        <v>-</v>
      </c>
    </row>
    <row r="1388" spans="1:29">
      <c r="A1388" s="25"/>
      <c r="B1388" s="25"/>
      <c r="C1388" s="26" t="s">
        <v>64</v>
      </c>
      <c r="D1388" s="26"/>
      <c r="E1388" s="26"/>
      <c r="F1388" s="28"/>
      <c r="G1388" s="32" t="s">
        <v>355</v>
      </c>
      <c r="H1388" s="20">
        <f t="shared" ref="H1388:AB1388" si="616">H1389</f>
        <v>-769592532</v>
      </c>
      <c r="I1388" s="20">
        <f t="shared" si="616"/>
        <v>-78408857</v>
      </c>
      <c r="J1388" s="20">
        <f t="shared" si="616"/>
        <v>0</v>
      </c>
      <c r="K1388" s="20">
        <f t="shared" si="616"/>
        <v>0</v>
      </c>
      <c r="L1388" s="22">
        <f t="shared" si="614"/>
        <v>-100</v>
      </c>
      <c r="M1388" s="20">
        <f t="shared" si="616"/>
        <v>0</v>
      </c>
      <c r="N1388" s="20">
        <f t="shared" si="616"/>
        <v>0</v>
      </c>
      <c r="O1388" s="22" t="str">
        <f t="shared" si="605"/>
        <v>-</v>
      </c>
      <c r="P1388" s="20">
        <f t="shared" si="616"/>
        <v>0</v>
      </c>
      <c r="Q1388" s="20">
        <f t="shared" si="616"/>
        <v>0</v>
      </c>
      <c r="R1388" s="22" t="str">
        <f t="shared" si="606"/>
        <v>-</v>
      </c>
      <c r="S1388" s="20">
        <f t="shared" si="616"/>
        <v>0</v>
      </c>
      <c r="T1388" s="20">
        <f t="shared" si="616"/>
        <v>0</v>
      </c>
      <c r="U1388" s="23" t="str">
        <f t="shared" si="607"/>
        <v>-</v>
      </c>
      <c r="V1388" s="20">
        <v>0</v>
      </c>
      <c r="W1388" s="24" t="s">
        <v>1226</v>
      </c>
      <c r="X1388" s="20">
        <v>0</v>
      </c>
      <c r="Y1388" s="24" t="s">
        <v>1226</v>
      </c>
      <c r="Z1388" s="20">
        <v>0</v>
      </c>
      <c r="AA1388" s="24" t="str">
        <f t="shared" si="608"/>
        <v>-</v>
      </c>
      <c r="AB1388" s="66">
        <f t="shared" si="616"/>
        <v>0</v>
      </c>
      <c r="AC1388" s="23" t="str">
        <f t="shared" si="609"/>
        <v>-</v>
      </c>
    </row>
    <row r="1389" spans="1:29">
      <c r="A1389" s="25"/>
      <c r="B1389" s="25"/>
      <c r="C1389" s="25"/>
      <c r="D1389" s="26" t="s">
        <v>431</v>
      </c>
      <c r="E1389" s="26"/>
      <c r="F1389" s="28"/>
      <c r="G1389" s="32" t="s">
        <v>355</v>
      </c>
      <c r="H1389" s="20">
        <f t="shared" ref="H1389:AB1389" si="617">H1390+H1395</f>
        <v>-769592532</v>
      </c>
      <c r="I1389" s="20">
        <f t="shared" si="617"/>
        <v>-78408857</v>
      </c>
      <c r="J1389" s="20">
        <f t="shared" si="617"/>
        <v>0</v>
      </c>
      <c r="K1389" s="20">
        <f t="shared" si="617"/>
        <v>0</v>
      </c>
      <c r="L1389" s="22">
        <f t="shared" si="614"/>
        <v>-100</v>
      </c>
      <c r="M1389" s="20">
        <f t="shared" si="617"/>
        <v>0</v>
      </c>
      <c r="N1389" s="20">
        <f t="shared" si="617"/>
        <v>0</v>
      </c>
      <c r="O1389" s="22" t="str">
        <f t="shared" si="605"/>
        <v>-</v>
      </c>
      <c r="P1389" s="20">
        <f t="shared" si="617"/>
        <v>0</v>
      </c>
      <c r="Q1389" s="20">
        <f t="shared" si="617"/>
        <v>0</v>
      </c>
      <c r="R1389" s="22" t="str">
        <f t="shared" si="606"/>
        <v>-</v>
      </c>
      <c r="S1389" s="20">
        <f t="shared" si="617"/>
        <v>0</v>
      </c>
      <c r="T1389" s="20">
        <f t="shared" si="617"/>
        <v>0</v>
      </c>
      <c r="U1389" s="23" t="str">
        <f t="shared" si="607"/>
        <v>-</v>
      </c>
      <c r="V1389" s="20">
        <v>0</v>
      </c>
      <c r="W1389" s="24" t="s">
        <v>1226</v>
      </c>
      <c r="X1389" s="20">
        <v>0</v>
      </c>
      <c r="Y1389" s="24" t="s">
        <v>1226</v>
      </c>
      <c r="Z1389" s="20">
        <v>0</v>
      </c>
      <c r="AA1389" s="24" t="str">
        <f t="shared" si="608"/>
        <v>-</v>
      </c>
      <c r="AB1389" s="66">
        <f t="shared" si="617"/>
        <v>0</v>
      </c>
      <c r="AC1389" s="23" t="str">
        <f t="shared" si="609"/>
        <v>-</v>
      </c>
    </row>
    <row r="1390" spans="1:29">
      <c r="A1390" s="25"/>
      <c r="B1390" s="25"/>
      <c r="C1390" s="25"/>
      <c r="D1390" s="25"/>
      <c r="E1390" s="26" t="s">
        <v>210</v>
      </c>
      <c r="F1390" s="28"/>
      <c r="G1390" s="32" t="s">
        <v>355</v>
      </c>
      <c r="H1390" s="20">
        <f t="shared" ref="H1390:AB1390" si="618">SUM(H1391:H1394)</f>
        <v>-75000976</v>
      </c>
      <c r="I1390" s="20">
        <f t="shared" si="618"/>
        <v>-75514527</v>
      </c>
      <c r="J1390" s="20">
        <f t="shared" si="618"/>
        <v>0</v>
      </c>
      <c r="K1390" s="20">
        <f t="shared" si="618"/>
        <v>0</v>
      </c>
      <c r="L1390" s="22">
        <f t="shared" si="614"/>
        <v>-100</v>
      </c>
      <c r="M1390" s="20">
        <f t="shared" si="618"/>
        <v>0</v>
      </c>
      <c r="N1390" s="20">
        <f t="shared" si="618"/>
        <v>0</v>
      </c>
      <c r="O1390" s="22" t="str">
        <f t="shared" si="605"/>
        <v>-</v>
      </c>
      <c r="P1390" s="20">
        <f t="shared" si="618"/>
        <v>0</v>
      </c>
      <c r="Q1390" s="20">
        <f t="shared" si="618"/>
        <v>0</v>
      </c>
      <c r="R1390" s="22" t="str">
        <f t="shared" si="606"/>
        <v>-</v>
      </c>
      <c r="S1390" s="20">
        <f t="shared" si="618"/>
        <v>0</v>
      </c>
      <c r="T1390" s="20">
        <f t="shared" si="618"/>
        <v>0</v>
      </c>
      <c r="U1390" s="23" t="str">
        <f t="shared" si="607"/>
        <v>-</v>
      </c>
      <c r="V1390" s="20">
        <v>0</v>
      </c>
      <c r="W1390" s="24" t="s">
        <v>1226</v>
      </c>
      <c r="X1390" s="20">
        <v>0</v>
      </c>
      <c r="Y1390" s="24" t="s">
        <v>1226</v>
      </c>
      <c r="Z1390" s="20">
        <v>0</v>
      </c>
      <c r="AA1390" s="24" t="str">
        <f t="shared" si="608"/>
        <v>-</v>
      </c>
      <c r="AB1390" s="66">
        <f t="shared" si="618"/>
        <v>0</v>
      </c>
      <c r="AC1390" s="23" t="str">
        <f t="shared" si="609"/>
        <v>-</v>
      </c>
    </row>
    <row r="1391" spans="1:29">
      <c r="A1391" s="25"/>
      <c r="B1391" s="25"/>
      <c r="C1391" s="25"/>
      <c r="D1391" s="25"/>
      <c r="E1391" s="25"/>
      <c r="F1391" s="28" t="s">
        <v>1189</v>
      </c>
      <c r="G1391" s="29">
        <v>101</v>
      </c>
      <c r="H1391" s="30">
        <v>-54842712</v>
      </c>
      <c r="I1391" s="30">
        <v>-59276441</v>
      </c>
      <c r="J1391" s="31"/>
      <c r="K1391" s="31"/>
      <c r="L1391" s="22">
        <f t="shared" si="614"/>
        <v>-100</v>
      </c>
      <c r="M1391" s="31"/>
      <c r="N1391" s="31"/>
      <c r="O1391" s="22" t="str">
        <f t="shared" si="605"/>
        <v>-</v>
      </c>
      <c r="P1391" s="31"/>
      <c r="Q1391" s="31"/>
      <c r="R1391" s="22" t="str">
        <f t="shared" si="606"/>
        <v>-</v>
      </c>
      <c r="S1391" s="31"/>
      <c r="T1391" s="31"/>
      <c r="U1391" s="23" t="str">
        <f t="shared" si="607"/>
        <v>-</v>
      </c>
      <c r="V1391" s="31"/>
      <c r="W1391" s="24" t="s">
        <v>1226</v>
      </c>
      <c r="X1391" s="31"/>
      <c r="Y1391" s="24" t="s">
        <v>1226</v>
      </c>
      <c r="Z1391" s="31"/>
      <c r="AA1391" s="24" t="str">
        <f t="shared" si="608"/>
        <v>-</v>
      </c>
      <c r="AB1391" s="65"/>
      <c r="AC1391" s="23" t="str">
        <f t="shared" si="609"/>
        <v>-</v>
      </c>
    </row>
    <row r="1392" spans="1:29">
      <c r="A1392" s="25"/>
      <c r="B1392" s="25"/>
      <c r="C1392" s="25"/>
      <c r="D1392" s="25"/>
      <c r="E1392" s="25"/>
      <c r="F1392" s="28" t="s">
        <v>1190</v>
      </c>
      <c r="G1392" s="29">
        <v>102</v>
      </c>
      <c r="H1392" s="30">
        <v>-19710461</v>
      </c>
      <c r="I1392" s="30">
        <v>-15610986</v>
      </c>
      <c r="J1392" s="31"/>
      <c r="K1392" s="31"/>
      <c r="L1392" s="22">
        <f t="shared" si="614"/>
        <v>-100</v>
      </c>
      <c r="M1392" s="31"/>
      <c r="N1392" s="31"/>
      <c r="O1392" s="22" t="str">
        <f t="shared" si="605"/>
        <v>-</v>
      </c>
      <c r="P1392" s="31"/>
      <c r="Q1392" s="31"/>
      <c r="R1392" s="22" t="str">
        <f t="shared" si="606"/>
        <v>-</v>
      </c>
      <c r="S1392" s="31"/>
      <c r="T1392" s="31"/>
      <c r="U1392" s="23" t="str">
        <f t="shared" si="607"/>
        <v>-</v>
      </c>
      <c r="V1392" s="31"/>
      <c r="W1392" s="24" t="s">
        <v>1226</v>
      </c>
      <c r="X1392" s="31"/>
      <c r="Y1392" s="24" t="s">
        <v>1226</v>
      </c>
      <c r="Z1392" s="31"/>
      <c r="AA1392" s="24" t="str">
        <f t="shared" si="608"/>
        <v>-</v>
      </c>
      <c r="AB1392" s="65"/>
      <c r="AC1392" s="23" t="str">
        <f t="shared" si="609"/>
        <v>-</v>
      </c>
    </row>
    <row r="1393" spans="1:29">
      <c r="A1393" s="25"/>
      <c r="B1393" s="25"/>
      <c r="C1393" s="25"/>
      <c r="D1393" s="25"/>
      <c r="E1393" s="25"/>
      <c r="F1393" s="28" t="s">
        <v>1191</v>
      </c>
      <c r="G1393" s="29">
        <v>105</v>
      </c>
      <c r="H1393" s="30">
        <v>-93715</v>
      </c>
      <c r="I1393" s="30">
        <v>-109619</v>
      </c>
      <c r="J1393" s="31"/>
      <c r="K1393" s="31"/>
      <c r="L1393" s="22">
        <f t="shared" si="614"/>
        <v>-100</v>
      </c>
      <c r="M1393" s="31"/>
      <c r="N1393" s="31"/>
      <c r="O1393" s="22" t="str">
        <f t="shared" si="605"/>
        <v>-</v>
      </c>
      <c r="P1393" s="31"/>
      <c r="Q1393" s="31"/>
      <c r="R1393" s="22" t="str">
        <f t="shared" si="606"/>
        <v>-</v>
      </c>
      <c r="S1393" s="31"/>
      <c r="T1393" s="31"/>
      <c r="U1393" s="23" t="str">
        <f t="shared" si="607"/>
        <v>-</v>
      </c>
      <c r="V1393" s="31"/>
      <c r="W1393" s="24" t="s">
        <v>1226</v>
      </c>
      <c r="X1393" s="31"/>
      <c r="Y1393" s="24" t="s">
        <v>1226</v>
      </c>
      <c r="Z1393" s="31"/>
      <c r="AA1393" s="24" t="str">
        <f t="shared" si="608"/>
        <v>-</v>
      </c>
      <c r="AB1393" s="65"/>
      <c r="AC1393" s="23" t="str">
        <f t="shared" si="609"/>
        <v>-</v>
      </c>
    </row>
    <row r="1394" spans="1:29">
      <c r="A1394" s="25"/>
      <c r="B1394" s="25"/>
      <c r="C1394" s="25"/>
      <c r="D1394" s="25"/>
      <c r="E1394" s="25"/>
      <c r="F1394" s="28" t="s">
        <v>1192</v>
      </c>
      <c r="G1394" s="29">
        <v>109</v>
      </c>
      <c r="H1394" s="30">
        <v>-354088</v>
      </c>
      <c r="I1394" s="30">
        <v>-517481</v>
      </c>
      <c r="J1394" s="31"/>
      <c r="K1394" s="31"/>
      <c r="L1394" s="22">
        <f t="shared" si="614"/>
        <v>-100</v>
      </c>
      <c r="M1394" s="31"/>
      <c r="N1394" s="31"/>
      <c r="O1394" s="22" t="str">
        <f t="shared" si="605"/>
        <v>-</v>
      </c>
      <c r="P1394" s="31"/>
      <c r="Q1394" s="31"/>
      <c r="R1394" s="22" t="str">
        <f t="shared" si="606"/>
        <v>-</v>
      </c>
      <c r="S1394" s="31"/>
      <c r="T1394" s="31"/>
      <c r="U1394" s="23" t="str">
        <f t="shared" si="607"/>
        <v>-</v>
      </c>
      <c r="V1394" s="31"/>
      <c r="W1394" s="24" t="s">
        <v>1226</v>
      </c>
      <c r="X1394" s="31"/>
      <c r="Y1394" s="24" t="s">
        <v>1226</v>
      </c>
      <c r="Z1394" s="31"/>
      <c r="AA1394" s="24" t="str">
        <f t="shared" si="608"/>
        <v>-</v>
      </c>
      <c r="AB1394" s="65"/>
      <c r="AC1394" s="23" t="str">
        <f t="shared" si="609"/>
        <v>-</v>
      </c>
    </row>
    <row r="1395" spans="1:29">
      <c r="A1395" s="25"/>
      <c r="B1395" s="25"/>
      <c r="C1395" s="25"/>
      <c r="D1395" s="25"/>
      <c r="E1395" s="26" t="s">
        <v>209</v>
      </c>
      <c r="F1395" s="28"/>
      <c r="G1395" s="32" t="s">
        <v>355</v>
      </c>
      <c r="H1395" s="20">
        <f t="shared" ref="H1395:AB1395" si="619">SUM(H1396)</f>
        <v>-694591556</v>
      </c>
      <c r="I1395" s="20">
        <f t="shared" si="619"/>
        <v>-2894330</v>
      </c>
      <c r="J1395" s="20">
        <f t="shared" si="619"/>
        <v>0</v>
      </c>
      <c r="K1395" s="20">
        <f t="shared" si="619"/>
        <v>0</v>
      </c>
      <c r="L1395" s="22">
        <f t="shared" si="614"/>
        <v>-100</v>
      </c>
      <c r="M1395" s="20">
        <f t="shared" si="619"/>
        <v>0</v>
      </c>
      <c r="N1395" s="20">
        <f t="shared" si="619"/>
        <v>0</v>
      </c>
      <c r="O1395" s="22" t="str">
        <f t="shared" si="605"/>
        <v>-</v>
      </c>
      <c r="P1395" s="20">
        <f t="shared" si="619"/>
        <v>0</v>
      </c>
      <c r="Q1395" s="20">
        <f t="shared" si="619"/>
        <v>0</v>
      </c>
      <c r="R1395" s="22" t="str">
        <f t="shared" si="606"/>
        <v>-</v>
      </c>
      <c r="S1395" s="20">
        <f t="shared" si="619"/>
        <v>0</v>
      </c>
      <c r="T1395" s="20">
        <f t="shared" si="619"/>
        <v>0</v>
      </c>
      <c r="U1395" s="23" t="str">
        <f t="shared" si="607"/>
        <v>-</v>
      </c>
      <c r="V1395" s="20">
        <v>0</v>
      </c>
      <c r="W1395" s="24" t="s">
        <v>1226</v>
      </c>
      <c r="X1395" s="20">
        <v>0</v>
      </c>
      <c r="Y1395" s="24" t="s">
        <v>1226</v>
      </c>
      <c r="Z1395" s="20">
        <v>0</v>
      </c>
      <c r="AA1395" s="24" t="str">
        <f t="shared" si="608"/>
        <v>-</v>
      </c>
      <c r="AB1395" s="66">
        <f t="shared" si="619"/>
        <v>0</v>
      </c>
      <c r="AC1395" s="23" t="str">
        <f t="shared" si="609"/>
        <v>-</v>
      </c>
    </row>
    <row r="1396" spans="1:29">
      <c r="A1396" s="25"/>
      <c r="B1396" s="25"/>
      <c r="C1396" s="25"/>
      <c r="D1396" s="25"/>
      <c r="E1396" s="25"/>
      <c r="F1396" s="28" t="s">
        <v>1193</v>
      </c>
      <c r="G1396" s="29">
        <v>100</v>
      </c>
      <c r="H1396" s="30">
        <v>-694591556</v>
      </c>
      <c r="I1396" s="30">
        <v>-2894330</v>
      </c>
      <c r="J1396" s="31"/>
      <c r="K1396" s="31"/>
      <c r="L1396" s="22">
        <f t="shared" si="614"/>
        <v>-100</v>
      </c>
      <c r="M1396" s="31"/>
      <c r="N1396" s="31"/>
      <c r="O1396" s="22" t="str">
        <f t="shared" si="605"/>
        <v>-</v>
      </c>
      <c r="P1396" s="31"/>
      <c r="Q1396" s="31"/>
      <c r="R1396" s="22" t="str">
        <f t="shared" si="606"/>
        <v>-</v>
      </c>
      <c r="S1396" s="31"/>
      <c r="T1396" s="31"/>
      <c r="U1396" s="23" t="str">
        <f t="shared" si="607"/>
        <v>-</v>
      </c>
      <c r="V1396" s="31"/>
      <c r="W1396" s="24" t="s">
        <v>1226</v>
      </c>
      <c r="X1396" s="31"/>
      <c r="Y1396" s="24" t="s">
        <v>1226</v>
      </c>
      <c r="Z1396" s="31"/>
      <c r="AA1396" s="24" t="str">
        <f t="shared" si="608"/>
        <v>-</v>
      </c>
      <c r="AB1396" s="65"/>
      <c r="AC1396" s="23" t="str">
        <f t="shared" si="609"/>
        <v>-</v>
      </c>
    </row>
    <row r="1397" spans="1:29">
      <c r="A1397" s="25"/>
      <c r="B1397" s="25"/>
      <c r="C1397" s="26" t="s">
        <v>75</v>
      </c>
      <c r="D1397" s="26"/>
      <c r="E1397" s="26"/>
      <c r="F1397" s="28"/>
      <c r="G1397" s="32" t="s">
        <v>355</v>
      </c>
      <c r="H1397" s="20">
        <f t="shared" ref="H1397:AB1398" si="620">H1398</f>
        <v>0</v>
      </c>
      <c r="I1397" s="20">
        <f t="shared" si="620"/>
        <v>-6632</v>
      </c>
      <c r="J1397" s="20">
        <f t="shared" si="620"/>
        <v>0</v>
      </c>
      <c r="K1397" s="20">
        <f t="shared" si="620"/>
        <v>0</v>
      </c>
      <c r="L1397" s="22">
        <f t="shared" si="614"/>
        <v>-100</v>
      </c>
      <c r="M1397" s="20">
        <f t="shared" si="620"/>
        <v>0</v>
      </c>
      <c r="N1397" s="20">
        <f t="shared" si="620"/>
        <v>0</v>
      </c>
      <c r="O1397" s="22" t="str">
        <f t="shared" si="605"/>
        <v>-</v>
      </c>
      <c r="P1397" s="20">
        <f t="shared" si="620"/>
        <v>0</v>
      </c>
      <c r="Q1397" s="20">
        <f t="shared" si="620"/>
        <v>0</v>
      </c>
      <c r="R1397" s="22" t="str">
        <f t="shared" si="606"/>
        <v>-</v>
      </c>
      <c r="S1397" s="20">
        <f t="shared" si="620"/>
        <v>0</v>
      </c>
      <c r="T1397" s="20">
        <f t="shared" si="620"/>
        <v>0</v>
      </c>
      <c r="U1397" s="23" t="str">
        <f t="shared" si="607"/>
        <v>-</v>
      </c>
      <c r="V1397" s="20">
        <v>0</v>
      </c>
      <c r="W1397" s="24" t="s">
        <v>1226</v>
      </c>
      <c r="X1397" s="20">
        <v>0</v>
      </c>
      <c r="Y1397" s="24" t="s">
        <v>1226</v>
      </c>
      <c r="Z1397" s="20">
        <v>0</v>
      </c>
      <c r="AA1397" s="24" t="str">
        <f t="shared" si="608"/>
        <v>-</v>
      </c>
      <c r="AB1397" s="66">
        <f t="shared" si="620"/>
        <v>0</v>
      </c>
      <c r="AC1397" s="23" t="str">
        <f t="shared" si="609"/>
        <v>-</v>
      </c>
    </row>
    <row r="1398" spans="1:29">
      <c r="A1398" s="25"/>
      <c r="B1398" s="25"/>
      <c r="C1398" s="25"/>
      <c r="D1398" s="26" t="s">
        <v>446</v>
      </c>
      <c r="E1398" s="26"/>
      <c r="F1398" s="28"/>
      <c r="G1398" s="32" t="s">
        <v>355</v>
      </c>
      <c r="H1398" s="20">
        <f t="shared" si="620"/>
        <v>0</v>
      </c>
      <c r="I1398" s="20">
        <f t="shared" si="620"/>
        <v>-6632</v>
      </c>
      <c r="J1398" s="20">
        <f t="shared" si="620"/>
        <v>0</v>
      </c>
      <c r="K1398" s="20">
        <f t="shared" si="620"/>
        <v>0</v>
      </c>
      <c r="L1398" s="22">
        <f t="shared" si="614"/>
        <v>-100</v>
      </c>
      <c r="M1398" s="20">
        <f t="shared" si="620"/>
        <v>0</v>
      </c>
      <c r="N1398" s="20">
        <f t="shared" si="620"/>
        <v>0</v>
      </c>
      <c r="O1398" s="22" t="str">
        <f t="shared" si="605"/>
        <v>-</v>
      </c>
      <c r="P1398" s="20">
        <f t="shared" si="620"/>
        <v>0</v>
      </c>
      <c r="Q1398" s="20">
        <f t="shared" si="620"/>
        <v>0</v>
      </c>
      <c r="R1398" s="22" t="str">
        <f t="shared" si="606"/>
        <v>-</v>
      </c>
      <c r="S1398" s="20">
        <f t="shared" si="620"/>
        <v>0</v>
      </c>
      <c r="T1398" s="20">
        <f t="shared" si="620"/>
        <v>0</v>
      </c>
      <c r="U1398" s="23" t="str">
        <f t="shared" si="607"/>
        <v>-</v>
      </c>
      <c r="V1398" s="20">
        <v>0</v>
      </c>
      <c r="W1398" s="24" t="s">
        <v>1226</v>
      </c>
      <c r="X1398" s="20">
        <v>0</v>
      </c>
      <c r="Y1398" s="24" t="s">
        <v>1226</v>
      </c>
      <c r="Z1398" s="20">
        <v>0</v>
      </c>
      <c r="AA1398" s="24" t="str">
        <f t="shared" si="608"/>
        <v>-</v>
      </c>
      <c r="AB1398" s="66">
        <f t="shared" si="620"/>
        <v>0</v>
      </c>
      <c r="AC1398" s="23" t="str">
        <f t="shared" si="609"/>
        <v>-</v>
      </c>
    </row>
    <row r="1399" spans="1:29">
      <c r="A1399" s="25"/>
      <c r="B1399" s="25"/>
      <c r="C1399" s="25"/>
      <c r="D1399" s="25"/>
      <c r="E1399" s="26" t="s">
        <v>343</v>
      </c>
      <c r="F1399" s="28"/>
      <c r="G1399" s="32" t="s">
        <v>355</v>
      </c>
      <c r="H1399" s="20">
        <f t="shared" ref="H1399:AB1399" si="621">SUM(H1400)</f>
        <v>0</v>
      </c>
      <c r="I1399" s="20">
        <f t="shared" si="621"/>
        <v>-6632</v>
      </c>
      <c r="J1399" s="20">
        <f t="shared" si="621"/>
        <v>0</v>
      </c>
      <c r="K1399" s="20">
        <f t="shared" si="621"/>
        <v>0</v>
      </c>
      <c r="L1399" s="22">
        <f t="shared" si="614"/>
        <v>-100</v>
      </c>
      <c r="M1399" s="20">
        <f t="shared" si="621"/>
        <v>0</v>
      </c>
      <c r="N1399" s="20">
        <f t="shared" si="621"/>
        <v>0</v>
      </c>
      <c r="O1399" s="22" t="str">
        <f t="shared" si="605"/>
        <v>-</v>
      </c>
      <c r="P1399" s="20">
        <f t="shared" si="621"/>
        <v>0</v>
      </c>
      <c r="Q1399" s="20">
        <f t="shared" si="621"/>
        <v>0</v>
      </c>
      <c r="R1399" s="22" t="str">
        <f t="shared" si="606"/>
        <v>-</v>
      </c>
      <c r="S1399" s="20">
        <f t="shared" si="621"/>
        <v>0</v>
      </c>
      <c r="T1399" s="20">
        <f t="shared" si="621"/>
        <v>0</v>
      </c>
      <c r="U1399" s="23" t="str">
        <f t="shared" si="607"/>
        <v>-</v>
      </c>
      <c r="V1399" s="20">
        <v>0</v>
      </c>
      <c r="W1399" s="24" t="s">
        <v>1226</v>
      </c>
      <c r="X1399" s="20">
        <v>0</v>
      </c>
      <c r="Y1399" s="24" t="s">
        <v>1226</v>
      </c>
      <c r="Z1399" s="20">
        <v>0</v>
      </c>
      <c r="AA1399" s="24" t="str">
        <f t="shared" si="608"/>
        <v>-</v>
      </c>
      <c r="AB1399" s="66">
        <f t="shared" si="621"/>
        <v>0</v>
      </c>
      <c r="AC1399" s="23" t="str">
        <f t="shared" si="609"/>
        <v>-</v>
      </c>
    </row>
    <row r="1400" spans="1:29">
      <c r="A1400" s="25"/>
      <c r="B1400" s="25"/>
      <c r="C1400" s="25"/>
      <c r="D1400" s="25"/>
      <c r="E1400" s="25"/>
      <c r="F1400" s="28" t="s">
        <v>1194</v>
      </c>
      <c r="G1400" s="29">
        <v>100</v>
      </c>
      <c r="H1400" s="31">
        <v>0</v>
      </c>
      <c r="I1400" s="30">
        <v>-6632</v>
      </c>
      <c r="J1400" s="31"/>
      <c r="K1400" s="31"/>
      <c r="L1400" s="22">
        <f t="shared" si="614"/>
        <v>-100</v>
      </c>
      <c r="M1400" s="31"/>
      <c r="N1400" s="31"/>
      <c r="O1400" s="22" t="str">
        <f t="shared" si="605"/>
        <v>-</v>
      </c>
      <c r="P1400" s="31"/>
      <c r="Q1400" s="31"/>
      <c r="R1400" s="22" t="str">
        <f t="shared" si="606"/>
        <v>-</v>
      </c>
      <c r="S1400" s="31"/>
      <c r="T1400" s="31"/>
      <c r="U1400" s="23" t="str">
        <f t="shared" si="607"/>
        <v>-</v>
      </c>
      <c r="V1400" s="31"/>
      <c r="W1400" s="24" t="s">
        <v>1226</v>
      </c>
      <c r="X1400" s="31"/>
      <c r="Y1400" s="24" t="s">
        <v>1226</v>
      </c>
      <c r="Z1400" s="31"/>
      <c r="AA1400" s="24" t="str">
        <f t="shared" si="608"/>
        <v>-</v>
      </c>
      <c r="AB1400" s="65"/>
      <c r="AC1400" s="23" t="str">
        <f t="shared" si="609"/>
        <v>-</v>
      </c>
    </row>
    <row r="1401" spans="1:29" ht="20.100000000000001" customHeight="1">
      <c r="A1401" s="25"/>
      <c r="B1401" s="26" t="s">
        <v>344</v>
      </c>
      <c r="C1401" s="26"/>
      <c r="D1401" s="26"/>
      <c r="E1401" s="26"/>
      <c r="F1401" s="28"/>
      <c r="G1401" s="32" t="s">
        <v>355</v>
      </c>
      <c r="H1401" s="20">
        <f t="shared" ref="H1401:AB1401" si="622">H1402+H1422+H1430</f>
        <v>-8904445</v>
      </c>
      <c r="I1401" s="20">
        <f t="shared" si="622"/>
        <v>-465</v>
      </c>
      <c r="J1401" s="20">
        <f t="shared" si="622"/>
        <v>0</v>
      </c>
      <c r="K1401" s="20">
        <f t="shared" si="622"/>
        <v>0</v>
      </c>
      <c r="L1401" s="22">
        <f t="shared" si="614"/>
        <v>-100</v>
      </c>
      <c r="M1401" s="20">
        <f t="shared" si="622"/>
        <v>0</v>
      </c>
      <c r="N1401" s="20">
        <f t="shared" si="622"/>
        <v>0</v>
      </c>
      <c r="O1401" s="22" t="str">
        <f t="shared" si="605"/>
        <v>-</v>
      </c>
      <c r="P1401" s="20">
        <f t="shared" si="622"/>
        <v>0</v>
      </c>
      <c r="Q1401" s="20">
        <f t="shared" si="622"/>
        <v>0</v>
      </c>
      <c r="R1401" s="22" t="str">
        <f t="shared" si="606"/>
        <v>-</v>
      </c>
      <c r="S1401" s="20">
        <f t="shared" si="622"/>
        <v>0</v>
      </c>
      <c r="T1401" s="20">
        <f t="shared" si="622"/>
        <v>0</v>
      </c>
      <c r="U1401" s="23" t="str">
        <f t="shared" si="607"/>
        <v>-</v>
      </c>
      <c r="V1401" s="20">
        <v>0</v>
      </c>
      <c r="W1401" s="24" t="s">
        <v>1226</v>
      </c>
      <c r="X1401" s="20">
        <v>0</v>
      </c>
      <c r="Y1401" s="24" t="s">
        <v>1226</v>
      </c>
      <c r="Z1401" s="20">
        <v>0</v>
      </c>
      <c r="AA1401" s="24" t="str">
        <f t="shared" si="608"/>
        <v>-</v>
      </c>
      <c r="AB1401" s="66">
        <f t="shared" si="622"/>
        <v>0</v>
      </c>
      <c r="AC1401" s="23" t="str">
        <f t="shared" si="609"/>
        <v>-</v>
      </c>
    </row>
    <row r="1402" spans="1:29">
      <c r="A1402" s="25"/>
      <c r="B1402" s="25"/>
      <c r="C1402" s="26" t="s">
        <v>65</v>
      </c>
      <c r="D1402" s="26"/>
      <c r="E1402" s="26"/>
      <c r="F1402" s="28"/>
      <c r="G1402" s="32" t="s">
        <v>355</v>
      </c>
      <c r="H1402" s="20">
        <f t="shared" ref="H1402:AB1402" si="623">H1403+H1412+H1419</f>
        <v>-3912985</v>
      </c>
      <c r="I1402" s="20">
        <f t="shared" si="623"/>
        <v>-275</v>
      </c>
      <c r="J1402" s="20">
        <f t="shared" si="623"/>
        <v>0</v>
      </c>
      <c r="K1402" s="20">
        <f t="shared" si="623"/>
        <v>0</v>
      </c>
      <c r="L1402" s="22">
        <f t="shared" si="614"/>
        <v>-100</v>
      </c>
      <c r="M1402" s="20">
        <f t="shared" si="623"/>
        <v>0</v>
      </c>
      <c r="N1402" s="20">
        <f t="shared" si="623"/>
        <v>0</v>
      </c>
      <c r="O1402" s="22" t="str">
        <f t="shared" si="605"/>
        <v>-</v>
      </c>
      <c r="P1402" s="20">
        <f t="shared" si="623"/>
        <v>0</v>
      </c>
      <c r="Q1402" s="20">
        <f t="shared" si="623"/>
        <v>0</v>
      </c>
      <c r="R1402" s="22" t="str">
        <f t="shared" si="606"/>
        <v>-</v>
      </c>
      <c r="S1402" s="20">
        <f t="shared" si="623"/>
        <v>0</v>
      </c>
      <c r="T1402" s="20">
        <f t="shared" si="623"/>
        <v>0</v>
      </c>
      <c r="U1402" s="23" t="str">
        <f t="shared" si="607"/>
        <v>-</v>
      </c>
      <c r="V1402" s="20">
        <v>0</v>
      </c>
      <c r="W1402" s="24" t="s">
        <v>1226</v>
      </c>
      <c r="X1402" s="20">
        <v>0</v>
      </c>
      <c r="Y1402" s="24" t="s">
        <v>1226</v>
      </c>
      <c r="Z1402" s="20">
        <v>0</v>
      </c>
      <c r="AA1402" s="24" t="str">
        <f t="shared" si="608"/>
        <v>-</v>
      </c>
      <c r="AB1402" s="66">
        <f t="shared" si="623"/>
        <v>0</v>
      </c>
      <c r="AC1402" s="23" t="str">
        <f t="shared" si="609"/>
        <v>-</v>
      </c>
    </row>
    <row r="1403" spans="1:29">
      <c r="A1403" s="25"/>
      <c r="B1403" s="25"/>
      <c r="C1403" s="25"/>
      <c r="D1403" s="26" t="s">
        <v>447</v>
      </c>
      <c r="E1403" s="26"/>
      <c r="F1403" s="28"/>
      <c r="G1403" s="32" t="s">
        <v>355</v>
      </c>
      <c r="H1403" s="20">
        <f t="shared" ref="H1403:AB1403" si="624">H1404+H1406+H1408+H1410</f>
        <v>-3051592</v>
      </c>
      <c r="I1403" s="20">
        <f t="shared" si="624"/>
        <v>-210</v>
      </c>
      <c r="J1403" s="20">
        <f t="shared" si="624"/>
        <v>0</v>
      </c>
      <c r="K1403" s="20">
        <f t="shared" si="624"/>
        <v>0</v>
      </c>
      <c r="L1403" s="22">
        <f t="shared" si="614"/>
        <v>-100</v>
      </c>
      <c r="M1403" s="20">
        <f t="shared" si="624"/>
        <v>0</v>
      </c>
      <c r="N1403" s="20">
        <f t="shared" si="624"/>
        <v>0</v>
      </c>
      <c r="O1403" s="22" t="str">
        <f t="shared" si="605"/>
        <v>-</v>
      </c>
      <c r="P1403" s="20">
        <f t="shared" si="624"/>
        <v>0</v>
      </c>
      <c r="Q1403" s="20">
        <f t="shared" si="624"/>
        <v>0</v>
      </c>
      <c r="R1403" s="22" t="str">
        <f t="shared" si="606"/>
        <v>-</v>
      </c>
      <c r="S1403" s="20">
        <f t="shared" si="624"/>
        <v>0</v>
      </c>
      <c r="T1403" s="20">
        <f t="shared" si="624"/>
        <v>0</v>
      </c>
      <c r="U1403" s="23" t="str">
        <f t="shared" si="607"/>
        <v>-</v>
      </c>
      <c r="V1403" s="20">
        <v>0</v>
      </c>
      <c r="W1403" s="24" t="s">
        <v>1226</v>
      </c>
      <c r="X1403" s="20">
        <v>0</v>
      </c>
      <c r="Y1403" s="24" t="s">
        <v>1226</v>
      </c>
      <c r="Z1403" s="20">
        <v>0</v>
      </c>
      <c r="AA1403" s="24" t="str">
        <f t="shared" si="608"/>
        <v>-</v>
      </c>
      <c r="AB1403" s="66">
        <f t="shared" si="624"/>
        <v>0</v>
      </c>
      <c r="AC1403" s="23" t="str">
        <f t="shared" si="609"/>
        <v>-</v>
      </c>
    </row>
    <row r="1404" spans="1:29">
      <c r="A1404" s="25"/>
      <c r="B1404" s="25"/>
      <c r="C1404" s="25"/>
      <c r="D1404" s="25"/>
      <c r="E1404" s="26" t="s">
        <v>5</v>
      </c>
      <c r="F1404" s="28"/>
      <c r="G1404" s="32" t="s">
        <v>355</v>
      </c>
      <c r="H1404" s="20">
        <f t="shared" ref="H1404:AB1404" si="625">SUM(H1405)</f>
        <v>-1188961</v>
      </c>
      <c r="I1404" s="20">
        <f t="shared" si="625"/>
        <v>0</v>
      </c>
      <c r="J1404" s="20">
        <f t="shared" si="625"/>
        <v>0</v>
      </c>
      <c r="K1404" s="20">
        <f t="shared" si="625"/>
        <v>0</v>
      </c>
      <c r="L1404" s="22" t="str">
        <f t="shared" si="614"/>
        <v>-</v>
      </c>
      <c r="M1404" s="20">
        <f t="shared" si="625"/>
        <v>0</v>
      </c>
      <c r="N1404" s="20">
        <f t="shared" si="625"/>
        <v>0</v>
      </c>
      <c r="O1404" s="22" t="str">
        <f t="shared" si="605"/>
        <v>-</v>
      </c>
      <c r="P1404" s="20">
        <f t="shared" si="625"/>
        <v>0</v>
      </c>
      <c r="Q1404" s="20">
        <f t="shared" si="625"/>
        <v>0</v>
      </c>
      <c r="R1404" s="22" t="str">
        <f t="shared" si="606"/>
        <v>-</v>
      </c>
      <c r="S1404" s="20">
        <f t="shared" si="625"/>
        <v>0</v>
      </c>
      <c r="T1404" s="20">
        <f t="shared" si="625"/>
        <v>0</v>
      </c>
      <c r="U1404" s="23" t="str">
        <f t="shared" si="607"/>
        <v>-</v>
      </c>
      <c r="V1404" s="20">
        <v>0</v>
      </c>
      <c r="W1404" s="24" t="s">
        <v>1226</v>
      </c>
      <c r="X1404" s="20">
        <v>0</v>
      </c>
      <c r="Y1404" s="24" t="s">
        <v>1226</v>
      </c>
      <c r="Z1404" s="20">
        <v>0</v>
      </c>
      <c r="AA1404" s="24" t="str">
        <f t="shared" si="608"/>
        <v>-</v>
      </c>
      <c r="AB1404" s="66">
        <f t="shared" si="625"/>
        <v>0</v>
      </c>
      <c r="AC1404" s="23" t="str">
        <f t="shared" si="609"/>
        <v>-</v>
      </c>
    </row>
    <row r="1405" spans="1:29">
      <c r="A1405" s="25"/>
      <c r="B1405" s="25"/>
      <c r="C1405" s="25"/>
      <c r="D1405" s="25"/>
      <c r="E1405" s="25"/>
      <c r="F1405" s="28" t="s">
        <v>1195</v>
      </c>
      <c r="G1405" s="29">
        <v>100</v>
      </c>
      <c r="H1405" s="30">
        <v>-1188961</v>
      </c>
      <c r="I1405" s="31">
        <v>0</v>
      </c>
      <c r="J1405" s="31"/>
      <c r="K1405" s="31"/>
      <c r="L1405" s="22" t="str">
        <f t="shared" si="614"/>
        <v>-</v>
      </c>
      <c r="M1405" s="31"/>
      <c r="N1405" s="31"/>
      <c r="O1405" s="22" t="str">
        <f t="shared" si="605"/>
        <v>-</v>
      </c>
      <c r="P1405" s="31"/>
      <c r="Q1405" s="31"/>
      <c r="R1405" s="22" t="str">
        <f t="shared" si="606"/>
        <v>-</v>
      </c>
      <c r="S1405" s="31"/>
      <c r="T1405" s="31"/>
      <c r="U1405" s="23" t="str">
        <f t="shared" si="607"/>
        <v>-</v>
      </c>
      <c r="V1405" s="31"/>
      <c r="W1405" s="24" t="s">
        <v>1226</v>
      </c>
      <c r="X1405" s="31"/>
      <c r="Y1405" s="24" t="s">
        <v>1226</v>
      </c>
      <c r="Z1405" s="31"/>
      <c r="AA1405" s="24" t="str">
        <f t="shared" si="608"/>
        <v>-</v>
      </c>
      <c r="AB1405" s="65"/>
      <c r="AC1405" s="23" t="str">
        <f t="shared" si="609"/>
        <v>-</v>
      </c>
    </row>
    <row r="1406" spans="1:29">
      <c r="A1406" s="25"/>
      <c r="B1406" s="25"/>
      <c r="C1406" s="25"/>
      <c r="D1406" s="25"/>
      <c r="E1406" s="26" t="s">
        <v>345</v>
      </c>
      <c r="F1406" s="28"/>
      <c r="G1406" s="32" t="s">
        <v>355</v>
      </c>
      <c r="H1406" s="20">
        <f t="shared" ref="H1406:AB1406" si="626">SUM(H1407)</f>
        <v>-1738878</v>
      </c>
      <c r="I1406" s="20">
        <f t="shared" si="626"/>
        <v>0</v>
      </c>
      <c r="J1406" s="20">
        <f t="shared" si="626"/>
        <v>0</v>
      </c>
      <c r="K1406" s="20">
        <f t="shared" si="626"/>
        <v>0</v>
      </c>
      <c r="L1406" s="22" t="str">
        <f t="shared" si="614"/>
        <v>-</v>
      </c>
      <c r="M1406" s="20">
        <f t="shared" si="626"/>
        <v>0</v>
      </c>
      <c r="N1406" s="20">
        <f t="shared" si="626"/>
        <v>0</v>
      </c>
      <c r="O1406" s="22" t="str">
        <f t="shared" si="605"/>
        <v>-</v>
      </c>
      <c r="P1406" s="20">
        <f t="shared" si="626"/>
        <v>0</v>
      </c>
      <c r="Q1406" s="20">
        <f t="shared" si="626"/>
        <v>0</v>
      </c>
      <c r="R1406" s="22" t="str">
        <f t="shared" si="606"/>
        <v>-</v>
      </c>
      <c r="S1406" s="20">
        <f t="shared" si="626"/>
        <v>0</v>
      </c>
      <c r="T1406" s="20">
        <f t="shared" si="626"/>
        <v>0</v>
      </c>
      <c r="U1406" s="23" t="str">
        <f t="shared" si="607"/>
        <v>-</v>
      </c>
      <c r="V1406" s="20">
        <v>0</v>
      </c>
      <c r="W1406" s="24" t="s">
        <v>1226</v>
      </c>
      <c r="X1406" s="20">
        <v>0</v>
      </c>
      <c r="Y1406" s="24" t="s">
        <v>1226</v>
      </c>
      <c r="Z1406" s="20">
        <v>0</v>
      </c>
      <c r="AA1406" s="24" t="str">
        <f t="shared" si="608"/>
        <v>-</v>
      </c>
      <c r="AB1406" s="66">
        <f t="shared" si="626"/>
        <v>0</v>
      </c>
      <c r="AC1406" s="23" t="str">
        <f t="shared" si="609"/>
        <v>-</v>
      </c>
    </row>
    <row r="1407" spans="1:29">
      <c r="A1407" s="25"/>
      <c r="B1407" s="25"/>
      <c r="C1407" s="25"/>
      <c r="D1407" s="25"/>
      <c r="E1407" s="25"/>
      <c r="F1407" s="28" t="s">
        <v>1196</v>
      </c>
      <c r="G1407" s="29">
        <v>100</v>
      </c>
      <c r="H1407" s="30">
        <v>-1738878</v>
      </c>
      <c r="I1407" s="31">
        <v>0</v>
      </c>
      <c r="J1407" s="31"/>
      <c r="K1407" s="31"/>
      <c r="L1407" s="22" t="str">
        <f t="shared" si="614"/>
        <v>-</v>
      </c>
      <c r="M1407" s="31"/>
      <c r="N1407" s="31"/>
      <c r="O1407" s="22" t="str">
        <f t="shared" si="605"/>
        <v>-</v>
      </c>
      <c r="P1407" s="31"/>
      <c r="Q1407" s="31"/>
      <c r="R1407" s="22" t="str">
        <f t="shared" si="606"/>
        <v>-</v>
      </c>
      <c r="S1407" s="31"/>
      <c r="T1407" s="31"/>
      <c r="U1407" s="23" t="str">
        <f t="shared" si="607"/>
        <v>-</v>
      </c>
      <c r="V1407" s="31"/>
      <c r="W1407" s="24" t="s">
        <v>1226</v>
      </c>
      <c r="X1407" s="31"/>
      <c r="Y1407" s="24" t="s">
        <v>1226</v>
      </c>
      <c r="Z1407" s="31"/>
      <c r="AA1407" s="24" t="str">
        <f t="shared" si="608"/>
        <v>-</v>
      </c>
      <c r="AB1407" s="65"/>
      <c r="AC1407" s="23" t="str">
        <f t="shared" si="609"/>
        <v>-</v>
      </c>
    </row>
    <row r="1408" spans="1:29">
      <c r="A1408" s="25"/>
      <c r="B1408" s="25"/>
      <c r="C1408" s="25"/>
      <c r="D1408" s="25"/>
      <c r="E1408" s="26" t="s">
        <v>346</v>
      </c>
      <c r="F1408" s="28"/>
      <c r="G1408" s="32" t="s">
        <v>355</v>
      </c>
      <c r="H1408" s="20">
        <f t="shared" ref="H1408:AB1408" si="627">SUM(H1409)</f>
        <v>-123753</v>
      </c>
      <c r="I1408" s="20">
        <f t="shared" si="627"/>
        <v>0</v>
      </c>
      <c r="J1408" s="20">
        <f t="shared" si="627"/>
        <v>0</v>
      </c>
      <c r="K1408" s="20">
        <f t="shared" si="627"/>
        <v>0</v>
      </c>
      <c r="L1408" s="22" t="str">
        <f t="shared" si="614"/>
        <v>-</v>
      </c>
      <c r="M1408" s="20">
        <f t="shared" si="627"/>
        <v>0</v>
      </c>
      <c r="N1408" s="20">
        <f t="shared" si="627"/>
        <v>0</v>
      </c>
      <c r="O1408" s="22" t="str">
        <f t="shared" si="605"/>
        <v>-</v>
      </c>
      <c r="P1408" s="20">
        <f t="shared" si="627"/>
        <v>0</v>
      </c>
      <c r="Q1408" s="20">
        <f t="shared" si="627"/>
        <v>0</v>
      </c>
      <c r="R1408" s="22" t="str">
        <f t="shared" si="606"/>
        <v>-</v>
      </c>
      <c r="S1408" s="20">
        <f t="shared" si="627"/>
        <v>0</v>
      </c>
      <c r="T1408" s="20">
        <f t="shared" si="627"/>
        <v>0</v>
      </c>
      <c r="U1408" s="23" t="str">
        <f t="shared" si="607"/>
        <v>-</v>
      </c>
      <c r="V1408" s="20">
        <v>0</v>
      </c>
      <c r="W1408" s="24" t="s">
        <v>1226</v>
      </c>
      <c r="X1408" s="20">
        <v>0</v>
      </c>
      <c r="Y1408" s="24" t="s">
        <v>1226</v>
      </c>
      <c r="Z1408" s="20">
        <v>0</v>
      </c>
      <c r="AA1408" s="24" t="str">
        <f t="shared" si="608"/>
        <v>-</v>
      </c>
      <c r="AB1408" s="66">
        <f t="shared" si="627"/>
        <v>0</v>
      </c>
      <c r="AC1408" s="23" t="str">
        <f t="shared" si="609"/>
        <v>-</v>
      </c>
    </row>
    <row r="1409" spans="1:29">
      <c r="A1409" s="25"/>
      <c r="B1409" s="25"/>
      <c r="C1409" s="25"/>
      <c r="D1409" s="25"/>
      <c r="E1409" s="25"/>
      <c r="F1409" s="28" t="s">
        <v>1197</v>
      </c>
      <c r="G1409" s="29">
        <v>100</v>
      </c>
      <c r="H1409" s="30">
        <v>-123753</v>
      </c>
      <c r="I1409" s="31">
        <v>0</v>
      </c>
      <c r="J1409" s="31"/>
      <c r="K1409" s="31"/>
      <c r="L1409" s="22" t="str">
        <f t="shared" si="614"/>
        <v>-</v>
      </c>
      <c r="M1409" s="31"/>
      <c r="N1409" s="31"/>
      <c r="O1409" s="22" t="str">
        <f t="shared" si="605"/>
        <v>-</v>
      </c>
      <c r="P1409" s="31"/>
      <c r="Q1409" s="31"/>
      <c r="R1409" s="22" t="str">
        <f t="shared" si="606"/>
        <v>-</v>
      </c>
      <c r="S1409" s="31"/>
      <c r="T1409" s="31"/>
      <c r="U1409" s="23" t="str">
        <f t="shared" si="607"/>
        <v>-</v>
      </c>
      <c r="V1409" s="31"/>
      <c r="W1409" s="24" t="s">
        <v>1226</v>
      </c>
      <c r="X1409" s="31"/>
      <c r="Y1409" s="24" t="s">
        <v>1226</v>
      </c>
      <c r="Z1409" s="31"/>
      <c r="AA1409" s="24" t="str">
        <f t="shared" si="608"/>
        <v>-</v>
      </c>
      <c r="AB1409" s="65"/>
      <c r="AC1409" s="23" t="str">
        <f t="shared" si="609"/>
        <v>-</v>
      </c>
    </row>
    <row r="1410" spans="1:29">
      <c r="A1410" s="25"/>
      <c r="B1410" s="25"/>
      <c r="C1410" s="25"/>
      <c r="D1410" s="25"/>
      <c r="E1410" s="26" t="s">
        <v>347</v>
      </c>
      <c r="F1410" s="28"/>
      <c r="G1410" s="32" t="s">
        <v>355</v>
      </c>
      <c r="H1410" s="20">
        <f t="shared" ref="H1410:AB1410" si="628">SUM(H1411)</f>
        <v>0</v>
      </c>
      <c r="I1410" s="20">
        <f t="shared" si="628"/>
        <v>-210</v>
      </c>
      <c r="J1410" s="20">
        <f t="shared" si="628"/>
        <v>0</v>
      </c>
      <c r="K1410" s="20">
        <f t="shared" si="628"/>
        <v>0</v>
      </c>
      <c r="L1410" s="22">
        <f t="shared" si="614"/>
        <v>-100</v>
      </c>
      <c r="M1410" s="20">
        <f t="shared" si="628"/>
        <v>0</v>
      </c>
      <c r="N1410" s="20">
        <f t="shared" si="628"/>
        <v>0</v>
      </c>
      <c r="O1410" s="22" t="str">
        <f t="shared" si="605"/>
        <v>-</v>
      </c>
      <c r="P1410" s="20">
        <f t="shared" si="628"/>
        <v>0</v>
      </c>
      <c r="Q1410" s="20">
        <f t="shared" si="628"/>
        <v>0</v>
      </c>
      <c r="R1410" s="22" t="str">
        <f t="shared" si="606"/>
        <v>-</v>
      </c>
      <c r="S1410" s="20">
        <f t="shared" si="628"/>
        <v>0</v>
      </c>
      <c r="T1410" s="20">
        <f t="shared" si="628"/>
        <v>0</v>
      </c>
      <c r="U1410" s="23" t="str">
        <f t="shared" si="607"/>
        <v>-</v>
      </c>
      <c r="V1410" s="20">
        <v>0</v>
      </c>
      <c r="W1410" s="24" t="s">
        <v>1226</v>
      </c>
      <c r="X1410" s="20">
        <v>0</v>
      </c>
      <c r="Y1410" s="24" t="s">
        <v>1226</v>
      </c>
      <c r="Z1410" s="20">
        <v>0</v>
      </c>
      <c r="AA1410" s="24" t="str">
        <f t="shared" si="608"/>
        <v>-</v>
      </c>
      <c r="AB1410" s="66">
        <f t="shared" si="628"/>
        <v>0</v>
      </c>
      <c r="AC1410" s="23" t="str">
        <f t="shared" si="609"/>
        <v>-</v>
      </c>
    </row>
    <row r="1411" spans="1:29">
      <c r="A1411" s="25"/>
      <c r="B1411" s="25"/>
      <c r="C1411" s="25"/>
      <c r="D1411" s="25"/>
      <c r="E1411" s="25"/>
      <c r="F1411" s="28" t="s">
        <v>1198</v>
      </c>
      <c r="G1411" s="29">
        <v>100</v>
      </c>
      <c r="H1411" s="31">
        <v>0</v>
      </c>
      <c r="I1411" s="31">
        <v>-210</v>
      </c>
      <c r="J1411" s="31"/>
      <c r="K1411" s="31"/>
      <c r="L1411" s="22">
        <f t="shared" si="614"/>
        <v>-100</v>
      </c>
      <c r="M1411" s="31"/>
      <c r="N1411" s="31"/>
      <c r="O1411" s="22" t="str">
        <f t="shared" si="605"/>
        <v>-</v>
      </c>
      <c r="P1411" s="31"/>
      <c r="Q1411" s="31"/>
      <c r="R1411" s="22" t="str">
        <f t="shared" si="606"/>
        <v>-</v>
      </c>
      <c r="S1411" s="31"/>
      <c r="T1411" s="31"/>
      <c r="U1411" s="23" t="str">
        <f t="shared" si="607"/>
        <v>-</v>
      </c>
      <c r="V1411" s="31"/>
      <c r="W1411" s="24" t="s">
        <v>1226</v>
      </c>
      <c r="X1411" s="31"/>
      <c r="Y1411" s="24" t="s">
        <v>1226</v>
      </c>
      <c r="Z1411" s="31"/>
      <c r="AA1411" s="24" t="str">
        <f t="shared" si="608"/>
        <v>-</v>
      </c>
      <c r="AB1411" s="65"/>
      <c r="AC1411" s="23" t="str">
        <f t="shared" si="609"/>
        <v>-</v>
      </c>
    </row>
    <row r="1412" spans="1:29">
      <c r="A1412" s="25"/>
      <c r="B1412" s="25"/>
      <c r="C1412" s="25"/>
      <c r="D1412" s="26" t="s">
        <v>432</v>
      </c>
      <c r="E1412" s="26"/>
      <c r="F1412" s="28"/>
      <c r="G1412" s="32" t="s">
        <v>355</v>
      </c>
      <c r="H1412" s="20">
        <f t="shared" ref="H1412:AB1412" si="629">H1413+H1415+H1417</f>
        <v>-861393</v>
      </c>
      <c r="I1412" s="20">
        <f t="shared" si="629"/>
        <v>0</v>
      </c>
      <c r="J1412" s="20">
        <f t="shared" si="629"/>
        <v>0</v>
      </c>
      <c r="K1412" s="20">
        <f t="shared" si="629"/>
        <v>0</v>
      </c>
      <c r="L1412" s="22" t="str">
        <f t="shared" si="614"/>
        <v>-</v>
      </c>
      <c r="M1412" s="20">
        <f t="shared" si="629"/>
        <v>0</v>
      </c>
      <c r="N1412" s="20">
        <f t="shared" si="629"/>
        <v>0</v>
      </c>
      <c r="O1412" s="22" t="str">
        <f t="shared" si="605"/>
        <v>-</v>
      </c>
      <c r="P1412" s="20">
        <f t="shared" si="629"/>
        <v>0</v>
      </c>
      <c r="Q1412" s="20">
        <f t="shared" si="629"/>
        <v>0</v>
      </c>
      <c r="R1412" s="22" t="str">
        <f t="shared" si="606"/>
        <v>-</v>
      </c>
      <c r="S1412" s="20">
        <f t="shared" si="629"/>
        <v>0</v>
      </c>
      <c r="T1412" s="20">
        <f t="shared" si="629"/>
        <v>0</v>
      </c>
      <c r="U1412" s="23" t="str">
        <f t="shared" si="607"/>
        <v>-</v>
      </c>
      <c r="V1412" s="20">
        <v>0</v>
      </c>
      <c r="W1412" s="24" t="s">
        <v>1226</v>
      </c>
      <c r="X1412" s="20">
        <v>0</v>
      </c>
      <c r="Y1412" s="24" t="s">
        <v>1226</v>
      </c>
      <c r="Z1412" s="20">
        <v>0</v>
      </c>
      <c r="AA1412" s="24" t="str">
        <f t="shared" si="608"/>
        <v>-</v>
      </c>
      <c r="AB1412" s="66">
        <f t="shared" si="629"/>
        <v>0</v>
      </c>
      <c r="AC1412" s="23" t="str">
        <f t="shared" si="609"/>
        <v>-</v>
      </c>
    </row>
    <row r="1413" spans="1:29">
      <c r="A1413" s="25"/>
      <c r="B1413" s="25"/>
      <c r="C1413" s="25"/>
      <c r="D1413" s="25"/>
      <c r="E1413" s="26" t="s">
        <v>6</v>
      </c>
      <c r="F1413" s="28"/>
      <c r="G1413" s="32" t="s">
        <v>355</v>
      </c>
      <c r="H1413" s="20">
        <f t="shared" ref="H1413:AB1413" si="630">SUM(H1414)</f>
        <v>-416381</v>
      </c>
      <c r="I1413" s="20">
        <f t="shared" si="630"/>
        <v>0</v>
      </c>
      <c r="J1413" s="20">
        <f t="shared" si="630"/>
        <v>0</v>
      </c>
      <c r="K1413" s="20">
        <f t="shared" si="630"/>
        <v>0</v>
      </c>
      <c r="L1413" s="22" t="str">
        <f t="shared" si="614"/>
        <v>-</v>
      </c>
      <c r="M1413" s="20">
        <f t="shared" si="630"/>
        <v>0</v>
      </c>
      <c r="N1413" s="20">
        <f t="shared" si="630"/>
        <v>0</v>
      </c>
      <c r="O1413" s="22" t="str">
        <f t="shared" si="605"/>
        <v>-</v>
      </c>
      <c r="P1413" s="20">
        <f t="shared" si="630"/>
        <v>0</v>
      </c>
      <c r="Q1413" s="20">
        <f t="shared" si="630"/>
        <v>0</v>
      </c>
      <c r="R1413" s="22" t="str">
        <f t="shared" si="606"/>
        <v>-</v>
      </c>
      <c r="S1413" s="20">
        <f t="shared" si="630"/>
        <v>0</v>
      </c>
      <c r="T1413" s="20">
        <f t="shared" si="630"/>
        <v>0</v>
      </c>
      <c r="U1413" s="23" t="str">
        <f t="shared" si="607"/>
        <v>-</v>
      </c>
      <c r="V1413" s="20">
        <v>0</v>
      </c>
      <c r="W1413" s="24" t="s">
        <v>1226</v>
      </c>
      <c r="X1413" s="20">
        <v>0</v>
      </c>
      <c r="Y1413" s="24" t="s">
        <v>1226</v>
      </c>
      <c r="Z1413" s="20">
        <v>0</v>
      </c>
      <c r="AA1413" s="24" t="str">
        <f t="shared" si="608"/>
        <v>-</v>
      </c>
      <c r="AB1413" s="66">
        <f t="shared" si="630"/>
        <v>0</v>
      </c>
      <c r="AC1413" s="23" t="str">
        <f t="shared" si="609"/>
        <v>-</v>
      </c>
    </row>
    <row r="1414" spans="1:29">
      <c r="A1414" s="25"/>
      <c r="B1414" s="25"/>
      <c r="C1414" s="25"/>
      <c r="D1414" s="25"/>
      <c r="E1414" s="25"/>
      <c r="F1414" s="28" t="s">
        <v>1199</v>
      </c>
      <c r="G1414" s="29">
        <v>100</v>
      </c>
      <c r="H1414" s="30">
        <v>-416381</v>
      </c>
      <c r="I1414" s="31">
        <v>0</v>
      </c>
      <c r="J1414" s="31"/>
      <c r="K1414" s="31"/>
      <c r="L1414" s="22" t="str">
        <f t="shared" si="614"/>
        <v>-</v>
      </c>
      <c r="M1414" s="31"/>
      <c r="N1414" s="31"/>
      <c r="O1414" s="22" t="str">
        <f t="shared" si="605"/>
        <v>-</v>
      </c>
      <c r="P1414" s="31"/>
      <c r="Q1414" s="31"/>
      <c r="R1414" s="22" t="str">
        <f t="shared" si="606"/>
        <v>-</v>
      </c>
      <c r="S1414" s="31"/>
      <c r="T1414" s="31"/>
      <c r="U1414" s="23" t="str">
        <f t="shared" si="607"/>
        <v>-</v>
      </c>
      <c r="V1414" s="31"/>
      <c r="W1414" s="24" t="s">
        <v>1226</v>
      </c>
      <c r="X1414" s="31"/>
      <c r="Y1414" s="24" t="s">
        <v>1226</v>
      </c>
      <c r="Z1414" s="31"/>
      <c r="AA1414" s="24" t="str">
        <f t="shared" si="608"/>
        <v>-</v>
      </c>
      <c r="AB1414" s="65"/>
      <c r="AC1414" s="23" t="str">
        <f t="shared" si="609"/>
        <v>-</v>
      </c>
    </row>
    <row r="1415" spans="1:29">
      <c r="A1415" s="25"/>
      <c r="B1415" s="25"/>
      <c r="C1415" s="25"/>
      <c r="D1415" s="25"/>
      <c r="E1415" s="26" t="s">
        <v>348</v>
      </c>
      <c r="F1415" s="28"/>
      <c r="G1415" s="32" t="s">
        <v>355</v>
      </c>
      <c r="H1415" s="20">
        <f t="shared" ref="H1415:AB1415" si="631">SUM(H1416)</f>
        <v>-434864</v>
      </c>
      <c r="I1415" s="20">
        <f t="shared" si="631"/>
        <v>0</v>
      </c>
      <c r="J1415" s="20">
        <f t="shared" si="631"/>
        <v>0</v>
      </c>
      <c r="K1415" s="20">
        <f t="shared" si="631"/>
        <v>0</v>
      </c>
      <c r="L1415" s="22" t="str">
        <f t="shared" si="614"/>
        <v>-</v>
      </c>
      <c r="M1415" s="20">
        <f t="shared" si="631"/>
        <v>0</v>
      </c>
      <c r="N1415" s="20">
        <f t="shared" si="631"/>
        <v>0</v>
      </c>
      <c r="O1415" s="22" t="str">
        <f t="shared" si="605"/>
        <v>-</v>
      </c>
      <c r="P1415" s="20">
        <f t="shared" si="631"/>
        <v>0</v>
      </c>
      <c r="Q1415" s="20">
        <f t="shared" si="631"/>
        <v>0</v>
      </c>
      <c r="R1415" s="22" t="str">
        <f t="shared" si="606"/>
        <v>-</v>
      </c>
      <c r="S1415" s="20">
        <f t="shared" si="631"/>
        <v>0</v>
      </c>
      <c r="T1415" s="20">
        <f t="shared" si="631"/>
        <v>0</v>
      </c>
      <c r="U1415" s="23" t="str">
        <f t="shared" si="607"/>
        <v>-</v>
      </c>
      <c r="V1415" s="20">
        <v>0</v>
      </c>
      <c r="W1415" s="24" t="s">
        <v>1226</v>
      </c>
      <c r="X1415" s="20">
        <v>0</v>
      </c>
      <c r="Y1415" s="24" t="s">
        <v>1226</v>
      </c>
      <c r="Z1415" s="20">
        <v>0</v>
      </c>
      <c r="AA1415" s="24" t="str">
        <f t="shared" si="608"/>
        <v>-</v>
      </c>
      <c r="AB1415" s="66">
        <f t="shared" si="631"/>
        <v>0</v>
      </c>
      <c r="AC1415" s="23" t="str">
        <f t="shared" si="609"/>
        <v>-</v>
      </c>
    </row>
    <row r="1416" spans="1:29">
      <c r="A1416" s="25"/>
      <c r="B1416" s="25"/>
      <c r="C1416" s="25"/>
      <c r="D1416" s="25"/>
      <c r="E1416" s="25"/>
      <c r="F1416" s="28" t="s">
        <v>1200</v>
      </c>
      <c r="G1416" s="29">
        <v>100</v>
      </c>
      <c r="H1416" s="30">
        <v>-434864</v>
      </c>
      <c r="I1416" s="31">
        <v>0</v>
      </c>
      <c r="J1416" s="31"/>
      <c r="K1416" s="31"/>
      <c r="L1416" s="22" t="str">
        <f t="shared" si="614"/>
        <v>-</v>
      </c>
      <c r="M1416" s="31"/>
      <c r="N1416" s="31"/>
      <c r="O1416" s="22" t="str">
        <f t="shared" si="605"/>
        <v>-</v>
      </c>
      <c r="P1416" s="31"/>
      <c r="Q1416" s="31"/>
      <c r="R1416" s="22" t="str">
        <f t="shared" si="606"/>
        <v>-</v>
      </c>
      <c r="S1416" s="31"/>
      <c r="T1416" s="31"/>
      <c r="U1416" s="23" t="str">
        <f t="shared" si="607"/>
        <v>-</v>
      </c>
      <c r="V1416" s="31"/>
      <c r="W1416" s="24" t="s">
        <v>1226</v>
      </c>
      <c r="X1416" s="31"/>
      <c r="Y1416" s="24" t="s">
        <v>1226</v>
      </c>
      <c r="Z1416" s="31"/>
      <c r="AA1416" s="24" t="str">
        <f t="shared" si="608"/>
        <v>-</v>
      </c>
      <c r="AB1416" s="65"/>
      <c r="AC1416" s="23" t="str">
        <f t="shared" si="609"/>
        <v>-</v>
      </c>
    </row>
    <row r="1417" spans="1:29">
      <c r="A1417" s="25"/>
      <c r="B1417" s="25"/>
      <c r="C1417" s="25"/>
      <c r="D1417" s="25"/>
      <c r="E1417" s="26" t="s">
        <v>349</v>
      </c>
      <c r="F1417" s="28"/>
      <c r="G1417" s="32" t="s">
        <v>355</v>
      </c>
      <c r="H1417" s="20">
        <f t="shared" ref="H1417:AB1417" si="632">SUM(H1418)</f>
        <v>-10148</v>
      </c>
      <c r="I1417" s="20">
        <f t="shared" si="632"/>
        <v>0</v>
      </c>
      <c r="J1417" s="20">
        <f t="shared" si="632"/>
        <v>0</v>
      </c>
      <c r="K1417" s="20">
        <f t="shared" si="632"/>
        <v>0</v>
      </c>
      <c r="L1417" s="22" t="str">
        <f t="shared" si="614"/>
        <v>-</v>
      </c>
      <c r="M1417" s="20">
        <f t="shared" si="632"/>
        <v>0</v>
      </c>
      <c r="N1417" s="20">
        <f t="shared" si="632"/>
        <v>0</v>
      </c>
      <c r="O1417" s="22" t="str">
        <f t="shared" si="605"/>
        <v>-</v>
      </c>
      <c r="P1417" s="20">
        <f t="shared" si="632"/>
        <v>0</v>
      </c>
      <c r="Q1417" s="20">
        <f t="shared" si="632"/>
        <v>0</v>
      </c>
      <c r="R1417" s="22" t="str">
        <f t="shared" si="606"/>
        <v>-</v>
      </c>
      <c r="S1417" s="20">
        <f t="shared" si="632"/>
        <v>0</v>
      </c>
      <c r="T1417" s="20">
        <f t="shared" si="632"/>
        <v>0</v>
      </c>
      <c r="U1417" s="23" t="str">
        <f t="shared" si="607"/>
        <v>-</v>
      </c>
      <c r="V1417" s="20">
        <v>0</v>
      </c>
      <c r="W1417" s="24" t="s">
        <v>1226</v>
      </c>
      <c r="X1417" s="20">
        <v>0</v>
      </c>
      <c r="Y1417" s="24" t="s">
        <v>1226</v>
      </c>
      <c r="Z1417" s="20">
        <v>0</v>
      </c>
      <c r="AA1417" s="24" t="str">
        <f t="shared" si="608"/>
        <v>-</v>
      </c>
      <c r="AB1417" s="66">
        <f t="shared" si="632"/>
        <v>0</v>
      </c>
      <c r="AC1417" s="23" t="str">
        <f t="shared" si="609"/>
        <v>-</v>
      </c>
    </row>
    <row r="1418" spans="1:29">
      <c r="A1418" s="25"/>
      <c r="B1418" s="25"/>
      <c r="C1418" s="25"/>
      <c r="D1418" s="25"/>
      <c r="E1418" s="25"/>
      <c r="F1418" s="28" t="s">
        <v>1201</v>
      </c>
      <c r="G1418" s="29">
        <v>100</v>
      </c>
      <c r="H1418" s="30">
        <v>-10148</v>
      </c>
      <c r="I1418" s="31">
        <v>0</v>
      </c>
      <c r="J1418" s="31"/>
      <c r="K1418" s="31"/>
      <c r="L1418" s="22" t="str">
        <f t="shared" si="614"/>
        <v>-</v>
      </c>
      <c r="M1418" s="31"/>
      <c r="N1418" s="31"/>
      <c r="O1418" s="22" t="str">
        <f t="shared" si="605"/>
        <v>-</v>
      </c>
      <c r="P1418" s="31"/>
      <c r="Q1418" s="31"/>
      <c r="R1418" s="22" t="str">
        <f t="shared" si="606"/>
        <v>-</v>
      </c>
      <c r="S1418" s="31"/>
      <c r="T1418" s="31"/>
      <c r="U1418" s="23" t="str">
        <f t="shared" si="607"/>
        <v>-</v>
      </c>
      <c r="V1418" s="31"/>
      <c r="W1418" s="24" t="s">
        <v>1226</v>
      </c>
      <c r="X1418" s="31"/>
      <c r="Y1418" s="24" t="s">
        <v>1226</v>
      </c>
      <c r="Z1418" s="31"/>
      <c r="AA1418" s="24" t="str">
        <f t="shared" si="608"/>
        <v>-</v>
      </c>
      <c r="AB1418" s="65"/>
      <c r="AC1418" s="23" t="str">
        <f t="shared" si="609"/>
        <v>-</v>
      </c>
    </row>
    <row r="1419" spans="1:29">
      <c r="A1419" s="25"/>
      <c r="B1419" s="25"/>
      <c r="C1419" s="25"/>
      <c r="D1419" s="26" t="s">
        <v>448</v>
      </c>
      <c r="E1419" s="26"/>
      <c r="F1419" s="28"/>
      <c r="G1419" s="32" t="s">
        <v>355</v>
      </c>
      <c r="H1419" s="20">
        <f t="shared" ref="H1419:AB1420" si="633">SUM(H1420)</f>
        <v>0</v>
      </c>
      <c r="I1419" s="20">
        <f t="shared" si="633"/>
        <v>-65</v>
      </c>
      <c r="J1419" s="20">
        <f t="shared" si="633"/>
        <v>0</v>
      </c>
      <c r="K1419" s="20">
        <f t="shared" si="633"/>
        <v>0</v>
      </c>
      <c r="L1419" s="22">
        <f t="shared" si="614"/>
        <v>-100</v>
      </c>
      <c r="M1419" s="20">
        <f t="shared" si="633"/>
        <v>0</v>
      </c>
      <c r="N1419" s="20">
        <f t="shared" si="633"/>
        <v>0</v>
      </c>
      <c r="O1419" s="22" t="str">
        <f t="shared" si="605"/>
        <v>-</v>
      </c>
      <c r="P1419" s="20">
        <f t="shared" si="633"/>
        <v>0</v>
      </c>
      <c r="Q1419" s="20">
        <f t="shared" si="633"/>
        <v>0</v>
      </c>
      <c r="R1419" s="22" t="str">
        <f t="shared" si="606"/>
        <v>-</v>
      </c>
      <c r="S1419" s="20">
        <f t="shared" si="633"/>
        <v>0</v>
      </c>
      <c r="T1419" s="20">
        <f t="shared" si="633"/>
        <v>0</v>
      </c>
      <c r="U1419" s="23" t="str">
        <f t="shared" si="607"/>
        <v>-</v>
      </c>
      <c r="V1419" s="20">
        <v>0</v>
      </c>
      <c r="W1419" s="24" t="s">
        <v>1226</v>
      </c>
      <c r="X1419" s="20">
        <v>0</v>
      </c>
      <c r="Y1419" s="24" t="s">
        <v>1226</v>
      </c>
      <c r="Z1419" s="20">
        <v>0</v>
      </c>
      <c r="AA1419" s="24" t="str">
        <f t="shared" si="608"/>
        <v>-</v>
      </c>
      <c r="AB1419" s="66">
        <f t="shared" si="633"/>
        <v>0</v>
      </c>
      <c r="AC1419" s="23" t="str">
        <f t="shared" si="609"/>
        <v>-</v>
      </c>
    </row>
    <row r="1420" spans="1:29">
      <c r="A1420" s="25"/>
      <c r="B1420" s="25"/>
      <c r="C1420" s="25"/>
      <c r="D1420" s="25"/>
      <c r="E1420" s="26" t="s">
        <v>352</v>
      </c>
      <c r="F1420" s="28"/>
      <c r="G1420" s="32" t="s">
        <v>355</v>
      </c>
      <c r="H1420" s="20">
        <f t="shared" si="633"/>
        <v>0</v>
      </c>
      <c r="I1420" s="20">
        <f t="shared" si="633"/>
        <v>-65</v>
      </c>
      <c r="J1420" s="20">
        <f t="shared" si="633"/>
        <v>0</v>
      </c>
      <c r="K1420" s="20">
        <f t="shared" si="633"/>
        <v>0</v>
      </c>
      <c r="L1420" s="22">
        <f t="shared" si="614"/>
        <v>-100</v>
      </c>
      <c r="M1420" s="20">
        <f t="shared" si="633"/>
        <v>0</v>
      </c>
      <c r="N1420" s="20">
        <f t="shared" si="633"/>
        <v>0</v>
      </c>
      <c r="O1420" s="22" t="str">
        <f t="shared" si="605"/>
        <v>-</v>
      </c>
      <c r="P1420" s="20">
        <f t="shared" si="633"/>
        <v>0</v>
      </c>
      <c r="Q1420" s="20">
        <f t="shared" si="633"/>
        <v>0</v>
      </c>
      <c r="R1420" s="22" t="str">
        <f t="shared" si="606"/>
        <v>-</v>
      </c>
      <c r="S1420" s="20">
        <f t="shared" si="633"/>
        <v>0</v>
      </c>
      <c r="T1420" s="20">
        <f t="shared" si="633"/>
        <v>0</v>
      </c>
      <c r="U1420" s="23" t="str">
        <f t="shared" si="607"/>
        <v>-</v>
      </c>
      <c r="V1420" s="20">
        <v>0</v>
      </c>
      <c r="W1420" s="24" t="s">
        <v>1226</v>
      </c>
      <c r="X1420" s="20">
        <v>0</v>
      </c>
      <c r="Y1420" s="24" t="s">
        <v>1226</v>
      </c>
      <c r="Z1420" s="20">
        <v>0</v>
      </c>
      <c r="AA1420" s="24" t="str">
        <f t="shared" si="608"/>
        <v>-</v>
      </c>
      <c r="AB1420" s="66">
        <f t="shared" si="633"/>
        <v>0</v>
      </c>
      <c r="AC1420" s="23" t="str">
        <f t="shared" si="609"/>
        <v>-</v>
      </c>
    </row>
    <row r="1421" spans="1:29">
      <c r="A1421" s="25"/>
      <c r="B1421" s="25"/>
      <c r="C1421" s="25"/>
      <c r="D1421" s="25"/>
      <c r="E1421" s="25"/>
      <c r="F1421" s="28" t="s">
        <v>1202</v>
      </c>
      <c r="G1421" s="29">
        <v>120</v>
      </c>
      <c r="H1421" s="31">
        <v>0</v>
      </c>
      <c r="I1421" s="31">
        <v>-65</v>
      </c>
      <c r="J1421" s="31"/>
      <c r="K1421" s="31"/>
      <c r="L1421" s="22">
        <f t="shared" si="614"/>
        <v>-100</v>
      </c>
      <c r="M1421" s="31"/>
      <c r="N1421" s="31"/>
      <c r="O1421" s="22" t="str">
        <f t="shared" si="605"/>
        <v>-</v>
      </c>
      <c r="P1421" s="31"/>
      <c r="Q1421" s="31"/>
      <c r="R1421" s="22" t="str">
        <f t="shared" si="606"/>
        <v>-</v>
      </c>
      <c r="S1421" s="31"/>
      <c r="T1421" s="31"/>
      <c r="U1421" s="23" t="str">
        <f t="shared" si="607"/>
        <v>-</v>
      </c>
      <c r="V1421" s="31"/>
      <c r="W1421" s="24" t="s">
        <v>1226</v>
      </c>
      <c r="X1421" s="31"/>
      <c r="Y1421" s="24" t="s">
        <v>1226</v>
      </c>
      <c r="Z1421" s="31"/>
      <c r="AA1421" s="24" t="str">
        <f t="shared" si="608"/>
        <v>-</v>
      </c>
      <c r="AB1421" s="65"/>
      <c r="AC1421" s="23" t="str">
        <f t="shared" si="609"/>
        <v>-</v>
      </c>
    </row>
    <row r="1422" spans="1:29">
      <c r="A1422" s="25"/>
      <c r="B1422" s="25"/>
      <c r="C1422" s="26" t="s">
        <v>76</v>
      </c>
      <c r="D1422" s="26"/>
      <c r="E1422" s="26"/>
      <c r="F1422" s="28"/>
      <c r="G1422" s="32" t="s">
        <v>355</v>
      </c>
      <c r="H1422" s="20">
        <f t="shared" ref="H1422:AB1422" si="634">H1423</f>
        <v>-4991460</v>
      </c>
      <c r="I1422" s="20">
        <f t="shared" si="634"/>
        <v>0</v>
      </c>
      <c r="J1422" s="20">
        <f t="shared" si="634"/>
        <v>0</v>
      </c>
      <c r="K1422" s="20">
        <f t="shared" si="634"/>
        <v>0</v>
      </c>
      <c r="L1422" s="22" t="str">
        <f t="shared" si="614"/>
        <v>-</v>
      </c>
      <c r="M1422" s="20">
        <f t="shared" si="634"/>
        <v>0</v>
      </c>
      <c r="N1422" s="20">
        <f t="shared" si="634"/>
        <v>0</v>
      </c>
      <c r="O1422" s="22" t="str">
        <f t="shared" si="605"/>
        <v>-</v>
      </c>
      <c r="P1422" s="20">
        <f t="shared" si="634"/>
        <v>0</v>
      </c>
      <c r="Q1422" s="20">
        <f t="shared" si="634"/>
        <v>0</v>
      </c>
      <c r="R1422" s="22" t="str">
        <f t="shared" si="606"/>
        <v>-</v>
      </c>
      <c r="S1422" s="20">
        <f t="shared" si="634"/>
        <v>0</v>
      </c>
      <c r="T1422" s="20">
        <f t="shared" si="634"/>
        <v>0</v>
      </c>
      <c r="U1422" s="23" t="str">
        <f t="shared" si="607"/>
        <v>-</v>
      </c>
      <c r="V1422" s="20">
        <v>0</v>
      </c>
      <c r="W1422" s="24" t="s">
        <v>1226</v>
      </c>
      <c r="X1422" s="20">
        <v>0</v>
      </c>
      <c r="Y1422" s="24" t="s">
        <v>1226</v>
      </c>
      <c r="Z1422" s="20">
        <v>0</v>
      </c>
      <c r="AA1422" s="24" t="str">
        <f t="shared" si="608"/>
        <v>-</v>
      </c>
      <c r="AB1422" s="66">
        <f t="shared" si="634"/>
        <v>0</v>
      </c>
      <c r="AC1422" s="23" t="str">
        <f t="shared" si="609"/>
        <v>-</v>
      </c>
    </row>
    <row r="1423" spans="1:29">
      <c r="A1423" s="25"/>
      <c r="B1423" s="25"/>
      <c r="C1423" s="25"/>
      <c r="D1423" s="26" t="s">
        <v>449</v>
      </c>
      <c r="E1423" s="26"/>
      <c r="F1423" s="28"/>
      <c r="G1423" s="32" t="s">
        <v>355</v>
      </c>
      <c r="H1423" s="20">
        <f t="shared" ref="H1423:AB1423" si="635">H1424+H1426+H1428</f>
        <v>-4991460</v>
      </c>
      <c r="I1423" s="20">
        <f t="shared" si="635"/>
        <v>0</v>
      </c>
      <c r="J1423" s="20">
        <f t="shared" si="635"/>
        <v>0</v>
      </c>
      <c r="K1423" s="20">
        <f t="shared" si="635"/>
        <v>0</v>
      </c>
      <c r="L1423" s="22" t="str">
        <f t="shared" si="614"/>
        <v>-</v>
      </c>
      <c r="M1423" s="20">
        <f t="shared" si="635"/>
        <v>0</v>
      </c>
      <c r="N1423" s="20">
        <f t="shared" si="635"/>
        <v>0</v>
      </c>
      <c r="O1423" s="22" t="str">
        <f t="shared" si="605"/>
        <v>-</v>
      </c>
      <c r="P1423" s="20">
        <f t="shared" si="635"/>
        <v>0</v>
      </c>
      <c r="Q1423" s="20">
        <f t="shared" si="635"/>
        <v>0</v>
      </c>
      <c r="R1423" s="22" t="str">
        <f t="shared" si="606"/>
        <v>-</v>
      </c>
      <c r="S1423" s="20">
        <f t="shared" si="635"/>
        <v>0</v>
      </c>
      <c r="T1423" s="20">
        <f t="shared" si="635"/>
        <v>0</v>
      </c>
      <c r="U1423" s="23" t="str">
        <f t="shared" si="607"/>
        <v>-</v>
      </c>
      <c r="V1423" s="20">
        <v>0</v>
      </c>
      <c r="W1423" s="24" t="s">
        <v>1226</v>
      </c>
      <c r="X1423" s="20">
        <v>0</v>
      </c>
      <c r="Y1423" s="24" t="s">
        <v>1226</v>
      </c>
      <c r="Z1423" s="20">
        <v>0</v>
      </c>
      <c r="AA1423" s="24" t="str">
        <f t="shared" si="608"/>
        <v>-</v>
      </c>
      <c r="AB1423" s="66">
        <f t="shared" si="635"/>
        <v>0</v>
      </c>
      <c r="AC1423" s="23" t="str">
        <f t="shared" si="609"/>
        <v>-</v>
      </c>
    </row>
    <row r="1424" spans="1:29">
      <c r="A1424" s="25"/>
      <c r="B1424" s="25"/>
      <c r="C1424" s="25"/>
      <c r="D1424" s="25"/>
      <c r="E1424" s="26" t="s">
        <v>7</v>
      </c>
      <c r="F1424" s="28"/>
      <c r="G1424" s="32" t="s">
        <v>355</v>
      </c>
      <c r="H1424" s="20">
        <f t="shared" ref="H1424:AB1424" si="636">SUM(H1425)</f>
        <v>-2922640</v>
      </c>
      <c r="I1424" s="20">
        <f t="shared" si="636"/>
        <v>0</v>
      </c>
      <c r="J1424" s="20">
        <f t="shared" si="636"/>
        <v>0</v>
      </c>
      <c r="K1424" s="20">
        <f t="shared" si="636"/>
        <v>0</v>
      </c>
      <c r="L1424" s="22" t="str">
        <f t="shared" si="614"/>
        <v>-</v>
      </c>
      <c r="M1424" s="20">
        <f t="shared" si="636"/>
        <v>0</v>
      </c>
      <c r="N1424" s="20">
        <f t="shared" si="636"/>
        <v>0</v>
      </c>
      <c r="O1424" s="22" t="str">
        <f t="shared" si="605"/>
        <v>-</v>
      </c>
      <c r="P1424" s="20">
        <f t="shared" si="636"/>
        <v>0</v>
      </c>
      <c r="Q1424" s="20">
        <f t="shared" si="636"/>
        <v>0</v>
      </c>
      <c r="R1424" s="22" t="str">
        <f t="shared" si="606"/>
        <v>-</v>
      </c>
      <c r="S1424" s="20">
        <f t="shared" si="636"/>
        <v>0</v>
      </c>
      <c r="T1424" s="20">
        <f t="shared" si="636"/>
        <v>0</v>
      </c>
      <c r="U1424" s="23" t="str">
        <f t="shared" si="607"/>
        <v>-</v>
      </c>
      <c r="V1424" s="20">
        <v>0</v>
      </c>
      <c r="W1424" s="24" t="s">
        <v>1226</v>
      </c>
      <c r="X1424" s="20">
        <v>0</v>
      </c>
      <c r="Y1424" s="24" t="s">
        <v>1226</v>
      </c>
      <c r="Z1424" s="20">
        <v>0</v>
      </c>
      <c r="AA1424" s="24" t="str">
        <f t="shared" si="608"/>
        <v>-</v>
      </c>
      <c r="AB1424" s="66">
        <f t="shared" si="636"/>
        <v>0</v>
      </c>
      <c r="AC1424" s="23" t="str">
        <f t="shared" si="609"/>
        <v>-</v>
      </c>
    </row>
    <row r="1425" spans="1:29">
      <c r="A1425" s="25"/>
      <c r="B1425" s="25"/>
      <c r="C1425" s="25"/>
      <c r="D1425" s="25"/>
      <c r="E1425" s="25"/>
      <c r="F1425" s="28" t="s">
        <v>1203</v>
      </c>
      <c r="G1425" s="29">
        <v>100</v>
      </c>
      <c r="H1425" s="30">
        <v>-2922640</v>
      </c>
      <c r="I1425" s="31">
        <v>0</v>
      </c>
      <c r="J1425" s="31"/>
      <c r="K1425" s="31"/>
      <c r="L1425" s="22" t="str">
        <f t="shared" si="614"/>
        <v>-</v>
      </c>
      <c r="M1425" s="31"/>
      <c r="N1425" s="31"/>
      <c r="O1425" s="22" t="str">
        <f t="shared" si="605"/>
        <v>-</v>
      </c>
      <c r="P1425" s="31"/>
      <c r="Q1425" s="31"/>
      <c r="R1425" s="22" t="str">
        <f t="shared" si="606"/>
        <v>-</v>
      </c>
      <c r="S1425" s="31"/>
      <c r="T1425" s="31"/>
      <c r="U1425" s="23" t="str">
        <f t="shared" si="607"/>
        <v>-</v>
      </c>
      <c r="V1425" s="31"/>
      <c r="W1425" s="24" t="s">
        <v>1226</v>
      </c>
      <c r="X1425" s="31"/>
      <c r="Y1425" s="24" t="s">
        <v>1226</v>
      </c>
      <c r="Z1425" s="31"/>
      <c r="AA1425" s="24" t="str">
        <f t="shared" si="608"/>
        <v>-</v>
      </c>
      <c r="AB1425" s="65"/>
      <c r="AC1425" s="23" t="str">
        <f t="shared" si="609"/>
        <v>-</v>
      </c>
    </row>
    <row r="1426" spans="1:29">
      <c r="A1426" s="25"/>
      <c r="B1426" s="25"/>
      <c r="C1426" s="25"/>
      <c r="D1426" s="25"/>
      <c r="E1426" s="26" t="s">
        <v>350</v>
      </c>
      <c r="F1426" s="28"/>
      <c r="G1426" s="32" t="s">
        <v>355</v>
      </c>
      <c r="H1426" s="20">
        <f t="shared" ref="H1426:AB1426" si="637">SUM(H1427)</f>
        <v>-2041876</v>
      </c>
      <c r="I1426" s="20">
        <f t="shared" si="637"/>
        <v>0</v>
      </c>
      <c r="J1426" s="20">
        <f t="shared" si="637"/>
        <v>0</v>
      </c>
      <c r="K1426" s="20">
        <f t="shared" si="637"/>
        <v>0</v>
      </c>
      <c r="L1426" s="22" t="str">
        <f t="shared" si="614"/>
        <v>-</v>
      </c>
      <c r="M1426" s="20">
        <f t="shared" si="637"/>
        <v>0</v>
      </c>
      <c r="N1426" s="20">
        <f t="shared" si="637"/>
        <v>0</v>
      </c>
      <c r="O1426" s="22" t="str">
        <f t="shared" si="605"/>
        <v>-</v>
      </c>
      <c r="P1426" s="20">
        <f t="shared" si="637"/>
        <v>0</v>
      </c>
      <c r="Q1426" s="20">
        <f t="shared" si="637"/>
        <v>0</v>
      </c>
      <c r="R1426" s="22" t="str">
        <f t="shared" si="606"/>
        <v>-</v>
      </c>
      <c r="S1426" s="20">
        <f t="shared" si="637"/>
        <v>0</v>
      </c>
      <c r="T1426" s="20">
        <f t="shared" si="637"/>
        <v>0</v>
      </c>
      <c r="U1426" s="23" t="str">
        <f t="shared" si="607"/>
        <v>-</v>
      </c>
      <c r="V1426" s="20">
        <v>0</v>
      </c>
      <c r="W1426" s="24" t="s">
        <v>1226</v>
      </c>
      <c r="X1426" s="20">
        <v>0</v>
      </c>
      <c r="Y1426" s="24" t="s">
        <v>1226</v>
      </c>
      <c r="Z1426" s="20">
        <v>0</v>
      </c>
      <c r="AA1426" s="24" t="str">
        <f t="shared" si="608"/>
        <v>-</v>
      </c>
      <c r="AB1426" s="66">
        <f t="shared" si="637"/>
        <v>0</v>
      </c>
      <c r="AC1426" s="23" t="str">
        <f t="shared" si="609"/>
        <v>-</v>
      </c>
    </row>
    <row r="1427" spans="1:29">
      <c r="A1427" s="25"/>
      <c r="B1427" s="25"/>
      <c r="C1427" s="25"/>
      <c r="D1427" s="25"/>
      <c r="E1427" s="25"/>
      <c r="F1427" s="28" t="s">
        <v>1204</v>
      </c>
      <c r="G1427" s="29">
        <v>100</v>
      </c>
      <c r="H1427" s="30">
        <v>-2041876</v>
      </c>
      <c r="I1427" s="31">
        <v>0</v>
      </c>
      <c r="J1427" s="31"/>
      <c r="K1427" s="31"/>
      <c r="L1427" s="22" t="str">
        <f t="shared" si="614"/>
        <v>-</v>
      </c>
      <c r="M1427" s="31"/>
      <c r="N1427" s="31"/>
      <c r="O1427" s="22" t="str">
        <f t="shared" si="605"/>
        <v>-</v>
      </c>
      <c r="P1427" s="31"/>
      <c r="Q1427" s="31"/>
      <c r="R1427" s="22" t="str">
        <f t="shared" si="606"/>
        <v>-</v>
      </c>
      <c r="S1427" s="31"/>
      <c r="T1427" s="31"/>
      <c r="U1427" s="23" t="str">
        <f t="shared" si="607"/>
        <v>-</v>
      </c>
      <c r="V1427" s="31"/>
      <c r="W1427" s="24" t="s">
        <v>1226</v>
      </c>
      <c r="X1427" s="31"/>
      <c r="Y1427" s="24" t="s">
        <v>1226</v>
      </c>
      <c r="Z1427" s="31"/>
      <c r="AA1427" s="24" t="str">
        <f t="shared" si="608"/>
        <v>-</v>
      </c>
      <c r="AB1427" s="65"/>
      <c r="AC1427" s="23" t="str">
        <f t="shared" si="609"/>
        <v>-</v>
      </c>
    </row>
    <row r="1428" spans="1:29">
      <c r="A1428" s="25"/>
      <c r="B1428" s="25"/>
      <c r="C1428" s="25"/>
      <c r="D1428" s="25"/>
      <c r="E1428" s="26" t="s">
        <v>351</v>
      </c>
      <c r="F1428" s="28"/>
      <c r="G1428" s="32" t="s">
        <v>355</v>
      </c>
      <c r="H1428" s="20">
        <f t="shared" ref="H1428:AB1428" si="638">SUM(H1429)</f>
        <v>-26944</v>
      </c>
      <c r="I1428" s="20">
        <f t="shared" si="638"/>
        <v>0</v>
      </c>
      <c r="J1428" s="20">
        <f t="shared" si="638"/>
        <v>0</v>
      </c>
      <c r="K1428" s="20">
        <f t="shared" si="638"/>
        <v>0</v>
      </c>
      <c r="L1428" s="22" t="str">
        <f t="shared" si="614"/>
        <v>-</v>
      </c>
      <c r="M1428" s="20">
        <f t="shared" si="638"/>
        <v>0</v>
      </c>
      <c r="N1428" s="20">
        <f t="shared" si="638"/>
        <v>0</v>
      </c>
      <c r="O1428" s="22" t="str">
        <f t="shared" si="605"/>
        <v>-</v>
      </c>
      <c r="P1428" s="20">
        <f t="shared" si="638"/>
        <v>0</v>
      </c>
      <c r="Q1428" s="20">
        <f t="shared" si="638"/>
        <v>0</v>
      </c>
      <c r="R1428" s="22" t="str">
        <f t="shared" si="606"/>
        <v>-</v>
      </c>
      <c r="S1428" s="20">
        <f t="shared" si="638"/>
        <v>0</v>
      </c>
      <c r="T1428" s="20">
        <f t="shared" si="638"/>
        <v>0</v>
      </c>
      <c r="U1428" s="23" t="str">
        <f t="shared" si="607"/>
        <v>-</v>
      </c>
      <c r="V1428" s="20">
        <v>0</v>
      </c>
      <c r="W1428" s="24" t="s">
        <v>1226</v>
      </c>
      <c r="X1428" s="20">
        <v>0</v>
      </c>
      <c r="Y1428" s="24" t="s">
        <v>1226</v>
      </c>
      <c r="Z1428" s="20">
        <v>0</v>
      </c>
      <c r="AA1428" s="24" t="str">
        <f t="shared" si="608"/>
        <v>-</v>
      </c>
      <c r="AB1428" s="66">
        <f t="shared" si="638"/>
        <v>0</v>
      </c>
      <c r="AC1428" s="23" t="str">
        <f t="shared" si="609"/>
        <v>-</v>
      </c>
    </row>
    <row r="1429" spans="1:29">
      <c r="A1429" s="25"/>
      <c r="B1429" s="25"/>
      <c r="C1429" s="25"/>
      <c r="D1429" s="25"/>
      <c r="E1429" s="25"/>
      <c r="F1429" s="28" t="s">
        <v>1205</v>
      </c>
      <c r="G1429" s="29">
        <v>100</v>
      </c>
      <c r="H1429" s="30">
        <v>-26944</v>
      </c>
      <c r="I1429" s="31">
        <v>0</v>
      </c>
      <c r="J1429" s="31"/>
      <c r="K1429" s="31"/>
      <c r="L1429" s="22" t="str">
        <f t="shared" si="614"/>
        <v>-</v>
      </c>
      <c r="M1429" s="31"/>
      <c r="N1429" s="31"/>
      <c r="O1429" s="22" t="str">
        <f t="shared" si="605"/>
        <v>-</v>
      </c>
      <c r="P1429" s="31"/>
      <c r="Q1429" s="31"/>
      <c r="R1429" s="22" t="str">
        <f t="shared" si="606"/>
        <v>-</v>
      </c>
      <c r="S1429" s="31"/>
      <c r="T1429" s="31"/>
      <c r="U1429" s="23" t="str">
        <f t="shared" si="607"/>
        <v>-</v>
      </c>
      <c r="V1429" s="31"/>
      <c r="W1429" s="24" t="s">
        <v>1226</v>
      </c>
      <c r="X1429" s="31"/>
      <c r="Y1429" s="24" t="s">
        <v>1226</v>
      </c>
      <c r="Z1429" s="31"/>
      <c r="AA1429" s="24" t="str">
        <f t="shared" si="608"/>
        <v>-</v>
      </c>
      <c r="AB1429" s="65"/>
      <c r="AC1429" s="23" t="str">
        <f t="shared" si="609"/>
        <v>-</v>
      </c>
    </row>
    <row r="1430" spans="1:29">
      <c r="A1430" s="25"/>
      <c r="B1430" s="25"/>
      <c r="C1430" s="26" t="s">
        <v>77</v>
      </c>
      <c r="D1430" s="26"/>
      <c r="E1430" s="26"/>
      <c r="F1430" s="28"/>
      <c r="G1430" s="32" t="s">
        <v>355</v>
      </c>
      <c r="H1430" s="20">
        <f t="shared" ref="H1430:AB1431" si="639">H1431</f>
        <v>0</v>
      </c>
      <c r="I1430" s="20">
        <f t="shared" si="639"/>
        <v>-190</v>
      </c>
      <c r="J1430" s="20">
        <f t="shared" si="639"/>
        <v>0</v>
      </c>
      <c r="K1430" s="20">
        <f t="shared" si="639"/>
        <v>0</v>
      </c>
      <c r="L1430" s="22">
        <f t="shared" si="614"/>
        <v>-100</v>
      </c>
      <c r="M1430" s="20">
        <f t="shared" si="639"/>
        <v>0</v>
      </c>
      <c r="N1430" s="20">
        <f t="shared" si="639"/>
        <v>0</v>
      </c>
      <c r="O1430" s="22" t="str">
        <f t="shared" si="605"/>
        <v>-</v>
      </c>
      <c r="P1430" s="20">
        <f t="shared" si="639"/>
        <v>0</v>
      </c>
      <c r="Q1430" s="20">
        <f t="shared" si="639"/>
        <v>0</v>
      </c>
      <c r="R1430" s="22" t="str">
        <f t="shared" si="606"/>
        <v>-</v>
      </c>
      <c r="S1430" s="20">
        <f t="shared" si="639"/>
        <v>0</v>
      </c>
      <c r="T1430" s="20">
        <f t="shared" si="639"/>
        <v>0</v>
      </c>
      <c r="U1430" s="23" t="str">
        <f t="shared" si="607"/>
        <v>-</v>
      </c>
      <c r="V1430" s="20">
        <v>0</v>
      </c>
      <c r="W1430" s="24" t="s">
        <v>1226</v>
      </c>
      <c r="X1430" s="20">
        <v>0</v>
      </c>
      <c r="Y1430" s="24" t="s">
        <v>1226</v>
      </c>
      <c r="Z1430" s="20">
        <v>0</v>
      </c>
      <c r="AA1430" s="24" t="str">
        <f t="shared" si="608"/>
        <v>-</v>
      </c>
      <c r="AB1430" s="66">
        <f t="shared" si="639"/>
        <v>0</v>
      </c>
      <c r="AC1430" s="23" t="str">
        <f t="shared" si="609"/>
        <v>-</v>
      </c>
    </row>
    <row r="1431" spans="1:29">
      <c r="A1431" s="25"/>
      <c r="B1431" s="25"/>
      <c r="C1431" s="25"/>
      <c r="D1431" s="26" t="s">
        <v>450</v>
      </c>
      <c r="E1431" s="26"/>
      <c r="F1431" s="28"/>
      <c r="G1431" s="32" t="s">
        <v>355</v>
      </c>
      <c r="H1431" s="20">
        <f t="shared" si="639"/>
        <v>0</v>
      </c>
      <c r="I1431" s="20">
        <f t="shared" si="639"/>
        <v>-190</v>
      </c>
      <c r="J1431" s="20">
        <f t="shared" si="639"/>
        <v>0</v>
      </c>
      <c r="K1431" s="20">
        <f t="shared" si="639"/>
        <v>0</v>
      </c>
      <c r="L1431" s="22">
        <f t="shared" si="614"/>
        <v>-100</v>
      </c>
      <c r="M1431" s="20">
        <f t="shared" si="639"/>
        <v>0</v>
      </c>
      <c r="N1431" s="20">
        <f t="shared" si="639"/>
        <v>0</v>
      </c>
      <c r="O1431" s="22" t="str">
        <f t="shared" si="605"/>
        <v>-</v>
      </c>
      <c r="P1431" s="20">
        <f t="shared" si="639"/>
        <v>0</v>
      </c>
      <c r="Q1431" s="20">
        <f t="shared" si="639"/>
        <v>0</v>
      </c>
      <c r="R1431" s="22" t="str">
        <f t="shared" si="606"/>
        <v>-</v>
      </c>
      <c r="S1431" s="20">
        <f t="shared" si="639"/>
        <v>0</v>
      </c>
      <c r="T1431" s="20">
        <f t="shared" si="639"/>
        <v>0</v>
      </c>
      <c r="U1431" s="23" t="str">
        <f t="shared" si="607"/>
        <v>-</v>
      </c>
      <c r="V1431" s="20">
        <v>0</v>
      </c>
      <c r="W1431" s="24" t="s">
        <v>1226</v>
      </c>
      <c r="X1431" s="20">
        <v>0</v>
      </c>
      <c r="Y1431" s="24" t="s">
        <v>1226</v>
      </c>
      <c r="Z1431" s="20">
        <v>0</v>
      </c>
      <c r="AA1431" s="24" t="str">
        <f t="shared" si="608"/>
        <v>-</v>
      </c>
      <c r="AB1431" s="66">
        <f t="shared" si="639"/>
        <v>0</v>
      </c>
      <c r="AC1431" s="23" t="str">
        <f t="shared" si="609"/>
        <v>-</v>
      </c>
    </row>
    <row r="1432" spans="1:29">
      <c r="A1432" s="25"/>
      <c r="B1432" s="25"/>
      <c r="C1432" s="25"/>
      <c r="D1432" s="25"/>
      <c r="E1432" s="26" t="s">
        <v>353</v>
      </c>
      <c r="F1432" s="28"/>
      <c r="G1432" s="32" t="s">
        <v>355</v>
      </c>
      <c r="H1432" s="20">
        <f t="shared" ref="H1432:AB1432" si="640">SUM(H1433)</f>
        <v>0</v>
      </c>
      <c r="I1432" s="20">
        <f t="shared" si="640"/>
        <v>-190</v>
      </c>
      <c r="J1432" s="20">
        <f t="shared" si="640"/>
        <v>0</v>
      </c>
      <c r="K1432" s="20">
        <f t="shared" si="640"/>
        <v>0</v>
      </c>
      <c r="L1432" s="22">
        <f t="shared" si="614"/>
        <v>-100</v>
      </c>
      <c r="M1432" s="20">
        <f t="shared" si="640"/>
        <v>0</v>
      </c>
      <c r="N1432" s="20">
        <f t="shared" si="640"/>
        <v>0</v>
      </c>
      <c r="O1432" s="22" t="str">
        <f t="shared" si="605"/>
        <v>-</v>
      </c>
      <c r="P1432" s="20">
        <f t="shared" si="640"/>
        <v>0</v>
      </c>
      <c r="Q1432" s="20">
        <f t="shared" si="640"/>
        <v>0</v>
      </c>
      <c r="R1432" s="22" t="str">
        <f t="shared" si="606"/>
        <v>-</v>
      </c>
      <c r="S1432" s="20">
        <f t="shared" si="640"/>
        <v>0</v>
      </c>
      <c r="T1432" s="20">
        <f t="shared" si="640"/>
        <v>0</v>
      </c>
      <c r="U1432" s="23" t="str">
        <f t="shared" si="607"/>
        <v>-</v>
      </c>
      <c r="V1432" s="20">
        <v>0</v>
      </c>
      <c r="W1432" s="24" t="s">
        <v>1226</v>
      </c>
      <c r="X1432" s="20">
        <v>0</v>
      </c>
      <c r="Y1432" s="24" t="s">
        <v>1226</v>
      </c>
      <c r="Z1432" s="20">
        <v>0</v>
      </c>
      <c r="AA1432" s="24" t="str">
        <f t="shared" si="608"/>
        <v>-</v>
      </c>
      <c r="AB1432" s="66">
        <f t="shared" si="640"/>
        <v>0</v>
      </c>
      <c r="AC1432" s="23" t="str">
        <f t="shared" si="609"/>
        <v>-</v>
      </c>
    </row>
    <row r="1433" spans="1:29">
      <c r="A1433" s="25"/>
      <c r="B1433" s="25"/>
      <c r="C1433" s="25"/>
      <c r="D1433" s="25"/>
      <c r="E1433" s="25"/>
      <c r="F1433" s="28" t="s">
        <v>1206</v>
      </c>
      <c r="G1433" s="29">
        <v>120</v>
      </c>
      <c r="H1433" s="31">
        <v>0</v>
      </c>
      <c r="I1433" s="31">
        <v>-190</v>
      </c>
      <c r="J1433" s="31"/>
      <c r="K1433" s="31"/>
      <c r="L1433" s="22">
        <f t="shared" si="614"/>
        <v>-100</v>
      </c>
      <c r="M1433" s="31"/>
      <c r="N1433" s="31"/>
      <c r="O1433" s="22" t="str">
        <f t="shared" si="605"/>
        <v>-</v>
      </c>
      <c r="P1433" s="31"/>
      <c r="Q1433" s="31"/>
      <c r="R1433" s="22" t="str">
        <f t="shared" si="606"/>
        <v>-</v>
      </c>
      <c r="S1433" s="31"/>
      <c r="T1433" s="31"/>
      <c r="U1433" s="23" t="str">
        <f t="shared" si="607"/>
        <v>-</v>
      </c>
      <c r="V1433" s="31"/>
      <c r="W1433" s="24" t="s">
        <v>1226</v>
      </c>
      <c r="X1433" s="31"/>
      <c r="Y1433" s="24" t="s">
        <v>1226</v>
      </c>
      <c r="Z1433" s="31"/>
      <c r="AA1433" s="24" t="str">
        <f t="shared" si="608"/>
        <v>-</v>
      </c>
      <c r="AB1433" s="65"/>
      <c r="AC1433" s="23" t="str">
        <f t="shared" si="609"/>
        <v>-</v>
      </c>
    </row>
    <row r="1434" spans="1:29" ht="30" customHeight="1">
      <c r="A1434" s="34"/>
      <c r="B1434" s="34"/>
      <c r="C1434" s="34"/>
      <c r="D1434" s="34"/>
      <c r="E1434" s="34"/>
      <c r="F1434" s="35" t="s">
        <v>21</v>
      </c>
      <c r="G1434" s="32" t="s">
        <v>355</v>
      </c>
      <c r="H1434" s="20">
        <f>H7+H1061+H1210+H1264+H1276</f>
        <v>11107519902</v>
      </c>
      <c r="I1434" s="20">
        <f>I7+I1061+I1210+I1264+I1276</f>
        <v>10099157267</v>
      </c>
      <c r="J1434" s="20">
        <f>J7+J1061+J1210+J1264+J1276</f>
        <v>13513456757</v>
      </c>
      <c r="K1434" s="20">
        <f>K7+K1061+K1210+K1264+K1276</f>
        <v>11577318549</v>
      </c>
      <c r="L1434" s="22">
        <f t="shared" si="614"/>
        <v>14.636481469894917</v>
      </c>
      <c r="M1434" s="20">
        <f>M7+M1061+M1210+M1264+M1276</f>
        <v>14429639148</v>
      </c>
      <c r="N1434" s="20">
        <f>N7+N1061+N1210+N1264+N1276</f>
        <v>12707831061</v>
      </c>
      <c r="O1434" s="22">
        <f t="shared" si="605"/>
        <v>9.764890783778668</v>
      </c>
      <c r="P1434" s="20">
        <f>P7+P1061+P1210+P1264+P1276</f>
        <v>16727716889</v>
      </c>
      <c r="Q1434" s="20">
        <f>Q7+Q1061+Q1210+Q1264+Q1276</f>
        <v>14098316175</v>
      </c>
      <c r="R1434" s="22">
        <f t="shared" si="606"/>
        <v>10.941954668152306</v>
      </c>
      <c r="S1434" s="20">
        <f>S7+S1061+S1210+S1264+S1276</f>
        <v>17168841229</v>
      </c>
      <c r="T1434" s="20">
        <f>T7+T1061+T1210+T1264+T1276</f>
        <v>4782397396</v>
      </c>
      <c r="U1434" s="23">
        <f t="shared" si="607"/>
        <v>21.779374330140527</v>
      </c>
      <c r="V1434" s="79">
        <v>18933037896.57584</v>
      </c>
      <c r="W1434" s="80">
        <v>10.275572148666171</v>
      </c>
      <c r="X1434" s="79">
        <v>18956374124.033569</v>
      </c>
      <c r="Y1434" s="80">
        <v>0.12325664579138618</v>
      </c>
      <c r="Z1434" s="79">
        <v>20658573232.9883</v>
      </c>
      <c r="AA1434" s="24">
        <f t="shared" si="608"/>
        <v>8.979560636528177</v>
      </c>
      <c r="AB1434" s="63" t="e">
        <f>AB7+AB1061+AB1210+AB1264+AB1276</f>
        <v>#REF!</v>
      </c>
      <c r="AC1434" s="23" t="str">
        <f t="shared" si="609"/>
        <v>-</v>
      </c>
    </row>
    <row r="1435" spans="1:29"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  <c r="R1435" s="36"/>
      <c r="S1435" s="36"/>
      <c r="T1435" s="36"/>
      <c r="U1435" s="36"/>
      <c r="V1435" s="93"/>
    </row>
    <row r="1436" spans="1:29">
      <c r="H1436" s="38" t="e">
        <f>H1434-#REF!</f>
        <v>#REF!</v>
      </c>
      <c r="I1436" s="38" t="e">
        <f>I1434-#REF!</f>
        <v>#REF!</v>
      </c>
      <c r="J1436" s="38" t="e">
        <f>J1434-#REF!</f>
        <v>#REF!</v>
      </c>
      <c r="K1436" s="38" t="e">
        <f>K1434-#REF!</f>
        <v>#REF!</v>
      </c>
      <c r="L1436" s="38"/>
      <c r="M1436" s="38" t="e">
        <f>M1434-#REF!</f>
        <v>#REF!</v>
      </c>
      <c r="N1436" s="38"/>
      <c r="O1436" s="38"/>
      <c r="P1436" s="38"/>
      <c r="Q1436" s="38"/>
      <c r="R1436" s="38"/>
      <c r="S1436" s="75" t="s">
        <v>1209</v>
      </c>
      <c r="T1436" s="38"/>
      <c r="U1436" s="36"/>
      <c r="V1436" s="38"/>
    </row>
    <row r="1437" spans="1:29" ht="15" customHeight="1">
      <c r="L1437" s="36"/>
      <c r="M1437" s="36"/>
      <c r="N1437" s="36"/>
      <c r="O1437" s="36"/>
      <c r="P1437" s="36"/>
      <c r="Q1437" s="36"/>
      <c r="R1437" s="112" t="s">
        <v>23</v>
      </c>
      <c r="S1437" s="39">
        <v>2012</v>
      </c>
      <c r="T1437" s="36"/>
      <c r="U1437" s="114" t="s">
        <v>23</v>
      </c>
      <c r="V1437" s="116">
        <v>2013</v>
      </c>
      <c r="W1437" s="116"/>
      <c r="X1437" s="116">
        <v>2014</v>
      </c>
      <c r="Y1437" s="116"/>
      <c r="Z1437" s="116">
        <v>2015</v>
      </c>
      <c r="AA1437" s="116"/>
      <c r="AB1437" s="109">
        <v>2016</v>
      </c>
      <c r="AC1437" s="109"/>
    </row>
    <row r="1438" spans="1:29">
      <c r="L1438" s="36"/>
      <c r="M1438" s="36"/>
      <c r="N1438" s="36"/>
      <c r="O1438" s="36"/>
      <c r="P1438" s="36"/>
      <c r="Q1438" s="36"/>
      <c r="R1438" s="113"/>
      <c r="S1438" s="39" t="s">
        <v>212</v>
      </c>
      <c r="T1438" s="36"/>
      <c r="U1438" s="115"/>
      <c r="V1438" s="85" t="s">
        <v>78</v>
      </c>
      <c r="W1438" s="86" t="s">
        <v>211</v>
      </c>
      <c r="X1438" s="85" t="s">
        <v>78</v>
      </c>
      <c r="Y1438" s="86" t="s">
        <v>211</v>
      </c>
      <c r="Z1438" s="85" t="s">
        <v>78</v>
      </c>
      <c r="AA1438" s="86" t="s">
        <v>211</v>
      </c>
      <c r="AB1438" s="58" t="s">
        <v>78</v>
      </c>
      <c r="AC1438" s="59" t="s">
        <v>211</v>
      </c>
    </row>
    <row r="1439" spans="1:29">
      <c r="L1439" s="36"/>
      <c r="M1439" s="36"/>
      <c r="N1439" s="36"/>
      <c r="O1439" s="36"/>
      <c r="P1439" s="36"/>
      <c r="Q1439" s="36"/>
      <c r="R1439" s="41">
        <v>100</v>
      </c>
      <c r="S1439" s="42">
        <f t="shared" ref="S1439:S1470" si="641">SUMIF($G$8:$G$1434,$U1439,S$8:S$1434)</f>
        <v>10945798420</v>
      </c>
      <c r="T1439" s="36"/>
      <c r="U1439" s="41">
        <v>100</v>
      </c>
      <c r="V1439" s="42">
        <f t="shared" ref="V1439:V1470" si="642">SUMIF($G$8:$G$1434,$U1439,V$8:V$1434)</f>
        <v>12280856039.162037</v>
      </c>
      <c r="W1439" s="43">
        <f t="shared" ref="W1439:W1504" si="643">IFERROR(V1439/S1439*100-100,"-")</f>
        <v>12.196987080655887</v>
      </c>
      <c r="X1439" s="42">
        <f t="shared" ref="X1439:X1470" si="644">SUMIF($G$8:$G$1434,$U1439,X$8:X$1434)</f>
        <v>13201581695.703176</v>
      </c>
      <c r="Y1439" s="43">
        <f>IFERROR(X1439/V1439*100-100,"-")</f>
        <v>7.4972432996939915</v>
      </c>
      <c r="Z1439" s="42">
        <f t="shared" ref="Z1439:Z1470" si="645">SUMIF($G$8:$G$1434,$U1439,Z$8:Z$1434)</f>
        <v>14482609597.394855</v>
      </c>
      <c r="AA1439" s="43">
        <f>IFERROR(Z1439/X1439*100-100,"-")</f>
        <v>9.7035940936427636</v>
      </c>
      <c r="AB1439" s="42" t="e">
        <f t="shared" ref="AB1439:AB1470" si="646">SUMIF($G$8:$G$1434,$U1439,AB$8:AB$1434)</f>
        <v>#REF!</v>
      </c>
      <c r="AC1439" s="44" t="str">
        <f>IFERROR(AB1439/Z1439*100-100,"-")</f>
        <v>-</v>
      </c>
    </row>
    <row r="1440" spans="1:29">
      <c r="L1440" s="36"/>
      <c r="M1440" s="36"/>
      <c r="N1440" s="36"/>
      <c r="O1440" s="36"/>
      <c r="P1440" s="36"/>
      <c r="Q1440" s="36"/>
      <c r="R1440" s="45">
        <v>101</v>
      </c>
      <c r="S1440" s="42">
        <f t="shared" si="641"/>
        <v>359912834</v>
      </c>
      <c r="T1440" s="36"/>
      <c r="U1440" s="45">
        <v>101</v>
      </c>
      <c r="V1440" s="42">
        <f t="shared" si="642"/>
        <v>472325028.99999994</v>
      </c>
      <c r="W1440" s="43">
        <f t="shared" si="643"/>
        <v>31.233172140785598</v>
      </c>
      <c r="X1440" s="42">
        <f t="shared" si="644"/>
        <v>505387781.00000006</v>
      </c>
      <c r="Y1440" s="43">
        <f t="shared" ref="Y1440:Y1505" si="647">IFERROR(X1440/V1440*100-100,"-")</f>
        <v>6.9999999936484585</v>
      </c>
      <c r="Z1440" s="42">
        <f t="shared" si="645"/>
        <v>540764926</v>
      </c>
      <c r="AA1440" s="43">
        <f t="shared" ref="AA1440:AA1505" si="648">IFERROR(Z1440/X1440*100-100,"-")</f>
        <v>7.0000000652963763</v>
      </c>
      <c r="AB1440" s="42">
        <f t="shared" si="646"/>
        <v>591258310.20032394</v>
      </c>
      <c r="AC1440" s="44">
        <f t="shared" ref="AC1440:AC1505" si="649">IFERROR(AB1440/Z1440*100-100,"-")</f>
        <v>9.3373999999999882</v>
      </c>
    </row>
    <row r="1441" spans="12:29">
      <c r="L1441" s="36"/>
      <c r="M1441" s="36"/>
      <c r="N1441" s="36"/>
      <c r="O1441" s="36"/>
      <c r="P1441" s="36"/>
      <c r="Q1441" s="36"/>
      <c r="R1441" s="45">
        <v>102</v>
      </c>
      <c r="S1441" s="42">
        <f t="shared" si="641"/>
        <v>93032508</v>
      </c>
      <c r="T1441" s="36"/>
      <c r="U1441" s="45">
        <v>102</v>
      </c>
      <c r="V1441" s="42">
        <f t="shared" si="642"/>
        <v>125459022</v>
      </c>
      <c r="W1441" s="43">
        <f t="shared" si="643"/>
        <v>34.855035833280965</v>
      </c>
      <c r="X1441" s="42">
        <f t="shared" si="644"/>
        <v>134241154</v>
      </c>
      <c r="Y1441" s="43">
        <f t="shared" si="647"/>
        <v>7.0000003666535804</v>
      </c>
      <c r="Z1441" s="42">
        <f t="shared" si="645"/>
        <v>143638034</v>
      </c>
      <c r="AA1441" s="43">
        <f t="shared" si="648"/>
        <v>6.9999994189561221</v>
      </c>
      <c r="AB1441" s="42">
        <f t="shared" si="646"/>
        <v>157050091.78671598</v>
      </c>
      <c r="AC1441" s="44">
        <f t="shared" si="649"/>
        <v>9.3373999999999882</v>
      </c>
    </row>
    <row r="1442" spans="12:29">
      <c r="L1442" s="36"/>
      <c r="M1442" s="36"/>
      <c r="N1442" s="36"/>
      <c r="O1442" s="36"/>
      <c r="P1442" s="36"/>
      <c r="Q1442" s="36"/>
      <c r="R1442" s="45">
        <v>103</v>
      </c>
      <c r="S1442" s="42">
        <f t="shared" si="641"/>
        <v>219536823</v>
      </c>
      <c r="T1442" s="36"/>
      <c r="U1442" s="45">
        <v>103</v>
      </c>
      <c r="V1442" s="42">
        <f t="shared" si="642"/>
        <v>241755424.77505055</v>
      </c>
      <c r="W1442" s="43">
        <f t="shared" si="643"/>
        <v>10.120671999999999</v>
      </c>
      <c r="X1442" s="42">
        <f t="shared" si="644"/>
        <v>265338840.52576256</v>
      </c>
      <c r="Y1442" s="43">
        <f t="shared" si="647"/>
        <v>9.7550719999999842</v>
      </c>
      <c r="Z1442" s="42">
        <f t="shared" si="645"/>
        <v>290642069.76903832</v>
      </c>
      <c r="AA1442" s="43">
        <f t="shared" si="648"/>
        <v>9.5361950000000064</v>
      </c>
      <c r="AB1442" s="42">
        <f t="shared" si="646"/>
        <v>317780482.39165252</v>
      </c>
      <c r="AC1442" s="44">
        <f t="shared" si="649"/>
        <v>9.3374000000000024</v>
      </c>
    </row>
    <row r="1443" spans="12:29">
      <c r="L1443" s="36"/>
      <c r="M1443" s="36"/>
      <c r="N1443" s="36"/>
      <c r="O1443" s="36"/>
      <c r="P1443" s="36"/>
      <c r="Q1443" s="36"/>
      <c r="R1443" s="45">
        <v>105</v>
      </c>
      <c r="S1443" s="42">
        <f t="shared" si="641"/>
        <v>1311563</v>
      </c>
      <c r="T1443" s="36"/>
      <c r="U1443" s="45">
        <v>105</v>
      </c>
      <c r="V1443" s="42">
        <f t="shared" si="642"/>
        <v>1444301</v>
      </c>
      <c r="W1443" s="43">
        <f t="shared" si="643"/>
        <v>10.120596570656531</v>
      </c>
      <c r="X1443" s="42">
        <f t="shared" si="644"/>
        <v>1585193.60244672</v>
      </c>
      <c r="Y1443" s="43">
        <f t="shared" si="647"/>
        <v>9.7550720000000126</v>
      </c>
      <c r="Z1443" s="42">
        <f t="shared" si="645"/>
        <v>1736360.7555035644</v>
      </c>
      <c r="AA1443" s="43">
        <f t="shared" si="648"/>
        <v>9.5361950000000206</v>
      </c>
      <c r="AB1443" s="42">
        <f t="shared" si="646"/>
        <v>1898491.7046879539</v>
      </c>
      <c r="AC1443" s="44">
        <f t="shared" si="649"/>
        <v>9.3373999999999882</v>
      </c>
    </row>
    <row r="1444" spans="12:29">
      <c r="L1444" s="36"/>
      <c r="M1444" s="36"/>
      <c r="N1444" s="36"/>
      <c r="O1444" s="36"/>
      <c r="P1444" s="36"/>
      <c r="Q1444" s="36"/>
      <c r="R1444" s="41">
        <v>106</v>
      </c>
      <c r="S1444" s="42">
        <f t="shared" si="641"/>
        <v>0</v>
      </c>
      <c r="T1444" s="36"/>
      <c r="U1444" s="41">
        <v>106</v>
      </c>
      <c r="V1444" s="42">
        <f t="shared" si="642"/>
        <v>0</v>
      </c>
      <c r="W1444" s="43" t="str">
        <f t="shared" si="643"/>
        <v>-</v>
      </c>
      <c r="X1444" s="42">
        <f t="shared" si="644"/>
        <v>0</v>
      </c>
      <c r="Y1444" s="43" t="str">
        <f t="shared" si="647"/>
        <v>-</v>
      </c>
      <c r="Z1444" s="42">
        <f t="shared" si="645"/>
        <v>0</v>
      </c>
      <c r="AA1444" s="43" t="str">
        <f t="shared" si="648"/>
        <v>-</v>
      </c>
      <c r="AB1444" s="42">
        <f t="shared" si="646"/>
        <v>0</v>
      </c>
      <c r="AC1444" s="44" t="str">
        <f t="shared" si="649"/>
        <v>-</v>
      </c>
    </row>
    <row r="1445" spans="12:29">
      <c r="L1445" s="36"/>
      <c r="M1445" s="36"/>
      <c r="N1445" s="36"/>
      <c r="O1445" s="36"/>
      <c r="P1445" s="36"/>
      <c r="Q1445" s="36"/>
      <c r="R1445" s="45">
        <v>107</v>
      </c>
      <c r="S1445" s="42">
        <f t="shared" si="641"/>
        <v>0</v>
      </c>
      <c r="T1445" s="36"/>
      <c r="U1445" s="45">
        <v>107</v>
      </c>
      <c r="V1445" s="42">
        <f t="shared" si="642"/>
        <v>12000000</v>
      </c>
      <c r="W1445" s="43" t="str">
        <f t="shared" si="643"/>
        <v>-</v>
      </c>
      <c r="X1445" s="42">
        <f t="shared" si="644"/>
        <v>0</v>
      </c>
      <c r="Y1445" s="43">
        <f t="shared" si="647"/>
        <v>-100</v>
      </c>
      <c r="Z1445" s="42">
        <f t="shared" si="645"/>
        <v>0</v>
      </c>
      <c r="AA1445" s="43" t="str">
        <f t="shared" si="648"/>
        <v>-</v>
      </c>
      <c r="AB1445" s="42">
        <f t="shared" si="646"/>
        <v>0</v>
      </c>
      <c r="AC1445" s="44" t="str">
        <f t="shared" si="649"/>
        <v>-</v>
      </c>
    </row>
    <row r="1446" spans="12:29">
      <c r="L1446" s="36"/>
      <c r="M1446" s="36"/>
      <c r="N1446" s="36"/>
      <c r="O1446" s="36"/>
      <c r="P1446" s="36"/>
      <c r="Q1446" s="36"/>
      <c r="R1446" s="45">
        <v>108</v>
      </c>
      <c r="S1446" s="42">
        <f t="shared" si="641"/>
        <v>790832</v>
      </c>
      <c r="T1446" s="36"/>
      <c r="U1446" s="45">
        <v>108</v>
      </c>
      <c r="V1446" s="42">
        <f t="shared" si="642"/>
        <v>870869.51279104</v>
      </c>
      <c r="W1446" s="43">
        <f t="shared" si="643"/>
        <v>10.120671999999999</v>
      </c>
      <c r="X1446" s="42">
        <f t="shared" si="644"/>
        <v>955823.4607898551</v>
      </c>
      <c r="Y1446" s="43">
        <f t="shared" si="647"/>
        <v>9.7550719999999842</v>
      </c>
      <c r="Z1446" s="42">
        <f t="shared" si="645"/>
        <v>1046972.6498665244</v>
      </c>
      <c r="AA1446" s="43">
        <f t="shared" si="648"/>
        <v>9.5361950000000206</v>
      </c>
      <c r="AB1446" s="42">
        <f t="shared" si="646"/>
        <v>1144732.6740751611</v>
      </c>
      <c r="AC1446" s="44">
        <f t="shared" si="649"/>
        <v>9.3373999999999882</v>
      </c>
    </row>
    <row r="1447" spans="12:29">
      <c r="L1447" s="36"/>
      <c r="M1447" s="36"/>
      <c r="N1447" s="36"/>
      <c r="O1447" s="36"/>
      <c r="P1447" s="36"/>
      <c r="Q1447" s="36"/>
      <c r="R1447" s="45">
        <v>109</v>
      </c>
      <c r="S1447" s="42">
        <f t="shared" si="641"/>
        <v>3379798</v>
      </c>
      <c r="T1447" s="36"/>
      <c r="U1447" s="45">
        <v>109</v>
      </c>
      <c r="V1447" s="42">
        <f t="shared" si="642"/>
        <v>3721857.0000000005</v>
      </c>
      <c r="W1447" s="43">
        <f t="shared" si="643"/>
        <v>10.120693603582225</v>
      </c>
      <c r="X1447" s="42">
        <f t="shared" si="644"/>
        <v>4084926.8300870401</v>
      </c>
      <c r="Y1447" s="43">
        <f t="shared" si="647"/>
        <v>9.7550719999999842</v>
      </c>
      <c r="Z1447" s="42">
        <f t="shared" si="645"/>
        <v>4474473.4182114583</v>
      </c>
      <c r="AA1447" s="43">
        <f t="shared" si="648"/>
        <v>9.536194999999978</v>
      </c>
      <c r="AB1447" s="42">
        <f t="shared" si="646"/>
        <v>4892272.8991635358</v>
      </c>
      <c r="AC1447" s="44">
        <f t="shared" si="649"/>
        <v>9.3374000000000308</v>
      </c>
    </row>
    <row r="1448" spans="12:29">
      <c r="L1448" s="36"/>
      <c r="M1448" s="36"/>
      <c r="N1448" s="36"/>
      <c r="O1448" s="36"/>
      <c r="P1448" s="36"/>
      <c r="Q1448" s="36"/>
      <c r="R1448" s="45">
        <v>111</v>
      </c>
      <c r="S1448" s="42">
        <f t="shared" si="641"/>
        <v>338362</v>
      </c>
      <c r="T1448" s="36"/>
      <c r="U1448" s="45">
        <v>111</v>
      </c>
      <c r="V1448" s="42">
        <f t="shared" si="642"/>
        <v>393227</v>
      </c>
      <c r="W1448" s="43">
        <f t="shared" si="643"/>
        <v>16.21488228583587</v>
      </c>
      <c r="X1448" s="42">
        <f t="shared" si="644"/>
        <v>412963</v>
      </c>
      <c r="Y1448" s="43">
        <f t="shared" si="647"/>
        <v>5.0189839456598975</v>
      </c>
      <c r="Z1448" s="42">
        <f t="shared" si="645"/>
        <v>432582</v>
      </c>
      <c r="AA1448" s="43">
        <f t="shared" si="648"/>
        <v>4.750788811588464</v>
      </c>
      <c r="AB1448" s="42">
        <f t="shared" si="646"/>
        <v>0</v>
      </c>
      <c r="AC1448" s="44">
        <f t="shared" si="649"/>
        <v>-100</v>
      </c>
    </row>
    <row r="1449" spans="12:29">
      <c r="L1449" s="36"/>
      <c r="M1449" s="36"/>
      <c r="N1449" s="36"/>
      <c r="O1449" s="36"/>
      <c r="P1449" s="36"/>
      <c r="Q1449" s="36"/>
      <c r="R1449" s="45">
        <v>113</v>
      </c>
      <c r="S1449" s="42">
        <f t="shared" si="641"/>
        <v>0</v>
      </c>
      <c r="T1449" s="36"/>
      <c r="U1449" s="45">
        <v>113</v>
      </c>
      <c r="V1449" s="42">
        <f t="shared" si="642"/>
        <v>0</v>
      </c>
      <c r="W1449" s="43" t="str">
        <f t="shared" si="643"/>
        <v>-</v>
      </c>
      <c r="X1449" s="42">
        <f t="shared" si="644"/>
        <v>0</v>
      </c>
      <c r="Y1449" s="43" t="str">
        <f t="shared" si="647"/>
        <v>-</v>
      </c>
      <c r="Z1449" s="42">
        <f t="shared" si="645"/>
        <v>0</v>
      </c>
      <c r="AA1449" s="43" t="str">
        <f t="shared" si="648"/>
        <v>-</v>
      </c>
      <c r="AB1449" s="42">
        <f t="shared" si="646"/>
        <v>0</v>
      </c>
      <c r="AC1449" s="44" t="str">
        <f t="shared" si="649"/>
        <v>-</v>
      </c>
    </row>
    <row r="1450" spans="12:29">
      <c r="L1450" s="36"/>
      <c r="M1450" s="36"/>
      <c r="N1450" s="36"/>
      <c r="O1450" s="36"/>
      <c r="P1450" s="36"/>
      <c r="Q1450" s="36"/>
      <c r="R1450" s="45">
        <v>114</v>
      </c>
      <c r="S1450" s="42">
        <f t="shared" si="641"/>
        <v>118369170</v>
      </c>
      <c r="T1450" s="36"/>
      <c r="U1450" s="45">
        <v>114</v>
      </c>
      <c r="V1450" s="42">
        <f t="shared" si="642"/>
        <v>146515189</v>
      </c>
      <c r="W1450" s="43">
        <f t="shared" si="643"/>
        <v>23.778167068333758</v>
      </c>
      <c r="X1450" s="42">
        <f t="shared" si="644"/>
        <v>141649074.91295999</v>
      </c>
      <c r="Y1450" s="43">
        <f t="shared" si="647"/>
        <v>-3.3212352386481996</v>
      </c>
      <c r="Z1450" s="42">
        <f t="shared" si="645"/>
        <v>162553920.87534389</v>
      </c>
      <c r="AA1450" s="43">
        <f t="shared" si="648"/>
        <v>14.758194485371277</v>
      </c>
      <c r="AB1450" s="42">
        <f t="shared" si="646"/>
        <v>177732230.68315825</v>
      </c>
      <c r="AC1450" s="44">
        <f t="shared" si="649"/>
        <v>9.3374000000000024</v>
      </c>
    </row>
    <row r="1451" spans="12:29">
      <c r="L1451" s="36"/>
      <c r="M1451" s="36"/>
      <c r="N1451" s="36"/>
      <c r="O1451" s="36"/>
      <c r="P1451" s="36"/>
      <c r="Q1451" s="36"/>
      <c r="R1451" s="45">
        <v>115</v>
      </c>
      <c r="S1451" s="42">
        <f t="shared" si="641"/>
        <v>1205</v>
      </c>
      <c r="T1451" s="36"/>
      <c r="U1451" s="45">
        <v>115</v>
      </c>
      <c r="V1451" s="42">
        <f t="shared" si="642"/>
        <v>650</v>
      </c>
      <c r="W1451" s="43">
        <f t="shared" si="643"/>
        <v>-46.058091286307054</v>
      </c>
      <c r="X1451" s="42">
        <f t="shared" si="644"/>
        <v>683</v>
      </c>
      <c r="Y1451" s="43">
        <f t="shared" si="647"/>
        <v>5.076923076923066</v>
      </c>
      <c r="Z1451" s="42">
        <f t="shared" si="645"/>
        <v>715</v>
      </c>
      <c r="AA1451" s="43">
        <f t="shared" si="648"/>
        <v>4.6852122986822877</v>
      </c>
      <c r="AB1451" s="42">
        <f t="shared" si="646"/>
        <v>0</v>
      </c>
      <c r="AC1451" s="44">
        <f t="shared" si="649"/>
        <v>-100</v>
      </c>
    </row>
    <row r="1452" spans="12:29">
      <c r="L1452" s="36"/>
      <c r="M1452" s="36"/>
      <c r="N1452" s="36"/>
      <c r="O1452" s="36"/>
      <c r="P1452" s="36"/>
      <c r="Q1452" s="36"/>
      <c r="R1452" s="45">
        <v>117</v>
      </c>
      <c r="S1452" s="42">
        <f t="shared" si="641"/>
        <v>0</v>
      </c>
      <c r="T1452" s="36"/>
      <c r="U1452" s="45">
        <v>117</v>
      </c>
      <c r="V1452" s="42">
        <f t="shared" si="642"/>
        <v>3515083</v>
      </c>
      <c r="W1452" s="43" t="str">
        <f t="shared" si="643"/>
        <v>-</v>
      </c>
      <c r="X1452" s="42">
        <f t="shared" si="644"/>
        <v>0</v>
      </c>
      <c r="Y1452" s="43">
        <f t="shared" si="647"/>
        <v>-100</v>
      </c>
      <c r="Z1452" s="42">
        <f t="shared" si="645"/>
        <v>0</v>
      </c>
      <c r="AA1452" s="43" t="str">
        <f t="shared" si="648"/>
        <v>-</v>
      </c>
      <c r="AB1452" s="42">
        <f t="shared" si="646"/>
        <v>0</v>
      </c>
      <c r="AC1452" s="44" t="str">
        <f t="shared" si="649"/>
        <v>-</v>
      </c>
    </row>
    <row r="1453" spans="12:29">
      <c r="L1453" s="36"/>
      <c r="M1453" s="36"/>
      <c r="N1453" s="36"/>
      <c r="O1453" s="36"/>
      <c r="P1453" s="36"/>
      <c r="Q1453" s="36"/>
      <c r="R1453" s="41">
        <v>120</v>
      </c>
      <c r="S1453" s="42">
        <f t="shared" si="641"/>
        <v>45428048</v>
      </c>
      <c r="T1453" s="36"/>
      <c r="U1453" s="41">
        <v>120</v>
      </c>
      <c r="V1453" s="42">
        <f t="shared" si="642"/>
        <v>24882924</v>
      </c>
      <c r="W1453" s="43">
        <f t="shared" si="643"/>
        <v>-45.225636813626679</v>
      </c>
      <c r="X1453" s="42">
        <f t="shared" si="644"/>
        <v>27310271.15190528</v>
      </c>
      <c r="Y1453" s="43">
        <f t="shared" si="647"/>
        <v>9.7550720000000126</v>
      </c>
      <c r="Z1453" s="42">
        <f t="shared" si="645"/>
        <v>29914631.863979712</v>
      </c>
      <c r="AA1453" s="43">
        <f t="shared" si="648"/>
        <v>9.5361950000000064</v>
      </c>
      <c r="AB1453" s="42">
        <f t="shared" si="646"/>
        <v>32707880.69964695</v>
      </c>
      <c r="AC1453" s="44">
        <f t="shared" si="649"/>
        <v>9.3373999999999882</v>
      </c>
    </row>
    <row r="1454" spans="12:29">
      <c r="L1454" s="36"/>
      <c r="M1454" s="36"/>
      <c r="N1454" s="36"/>
      <c r="O1454" s="36"/>
      <c r="P1454" s="36"/>
      <c r="Q1454" s="36"/>
      <c r="R1454" s="45">
        <v>121</v>
      </c>
      <c r="S1454" s="42">
        <f t="shared" si="641"/>
        <v>12329</v>
      </c>
      <c r="T1454" s="36"/>
      <c r="U1454" s="45">
        <v>121</v>
      </c>
      <c r="V1454" s="42">
        <f t="shared" si="642"/>
        <v>0</v>
      </c>
      <c r="W1454" s="43">
        <f t="shared" si="643"/>
        <v>-100</v>
      </c>
      <c r="X1454" s="42">
        <f t="shared" si="644"/>
        <v>0</v>
      </c>
      <c r="Y1454" s="43" t="str">
        <f t="shared" si="647"/>
        <v>-</v>
      </c>
      <c r="Z1454" s="42">
        <f t="shared" si="645"/>
        <v>0</v>
      </c>
      <c r="AA1454" s="43" t="str">
        <f t="shared" si="648"/>
        <v>-</v>
      </c>
      <c r="AB1454" s="42">
        <f t="shared" si="646"/>
        <v>0</v>
      </c>
      <c r="AC1454" s="44" t="str">
        <f t="shared" si="649"/>
        <v>-</v>
      </c>
    </row>
    <row r="1455" spans="12:29">
      <c r="L1455" s="36"/>
      <c r="M1455" s="36"/>
      <c r="N1455" s="36"/>
      <c r="O1455" s="36"/>
      <c r="P1455" s="36"/>
      <c r="Q1455" s="36"/>
      <c r="R1455" s="45">
        <v>122</v>
      </c>
      <c r="S1455" s="42">
        <f t="shared" si="641"/>
        <v>0</v>
      </c>
      <c r="T1455" s="36"/>
      <c r="U1455" s="45">
        <v>122</v>
      </c>
      <c r="V1455" s="42">
        <f t="shared" si="642"/>
        <v>0</v>
      </c>
      <c r="W1455" s="43" t="str">
        <f t="shared" si="643"/>
        <v>-</v>
      </c>
      <c r="X1455" s="42">
        <f t="shared" si="644"/>
        <v>0</v>
      </c>
      <c r="Y1455" s="43" t="str">
        <f t="shared" si="647"/>
        <v>-</v>
      </c>
      <c r="Z1455" s="42">
        <f t="shared" si="645"/>
        <v>0</v>
      </c>
      <c r="AA1455" s="43" t="str">
        <f t="shared" si="648"/>
        <v>-</v>
      </c>
      <c r="AB1455" s="42">
        <f t="shared" si="646"/>
        <v>0</v>
      </c>
      <c r="AC1455" s="44" t="str">
        <f t="shared" si="649"/>
        <v>-</v>
      </c>
    </row>
    <row r="1456" spans="12:29">
      <c r="L1456" s="36"/>
      <c r="M1456" s="36"/>
      <c r="N1456" s="36"/>
      <c r="O1456" s="36"/>
      <c r="P1456" s="36"/>
      <c r="Q1456" s="36"/>
      <c r="R1456" s="45">
        <v>123</v>
      </c>
      <c r="S1456" s="42">
        <f t="shared" si="641"/>
        <v>7520121</v>
      </c>
      <c r="T1456" s="36"/>
      <c r="U1456" s="45">
        <v>123</v>
      </c>
      <c r="V1456" s="42">
        <f t="shared" si="642"/>
        <v>8281208</v>
      </c>
      <c r="W1456" s="43">
        <f t="shared" si="643"/>
        <v>10.120674919991316</v>
      </c>
      <c r="X1456" s="42">
        <f t="shared" si="644"/>
        <v>9089045.8028697595</v>
      </c>
      <c r="Y1456" s="43">
        <f t="shared" si="647"/>
        <v>9.7550719999999842</v>
      </c>
      <c r="Z1456" s="42">
        <f t="shared" si="645"/>
        <v>9955794.9342707377</v>
      </c>
      <c r="AA1456" s="43">
        <f t="shared" si="648"/>
        <v>9.5361950000000206</v>
      </c>
      <c r="AB1456" s="42">
        <f t="shared" si="646"/>
        <v>10813111.428322548</v>
      </c>
      <c r="AC1456" s="44">
        <f t="shared" si="649"/>
        <v>8.6112309435048502</v>
      </c>
    </row>
    <row r="1457" spans="12:29">
      <c r="L1457" s="36"/>
      <c r="M1457" s="36"/>
      <c r="N1457" s="36"/>
      <c r="O1457" s="36"/>
      <c r="P1457" s="36"/>
      <c r="Q1457" s="36"/>
      <c r="R1457" s="45">
        <v>125</v>
      </c>
      <c r="S1457" s="42">
        <f t="shared" si="641"/>
        <v>4040193</v>
      </c>
      <c r="T1457" s="36"/>
      <c r="U1457" s="45">
        <v>125</v>
      </c>
      <c r="V1457" s="42">
        <f t="shared" si="642"/>
        <v>4449087.6816969598</v>
      </c>
      <c r="W1457" s="43">
        <f t="shared" si="643"/>
        <v>10.120671999999999</v>
      </c>
      <c r="X1457" s="42">
        <f t="shared" si="644"/>
        <v>4883099.3883896284</v>
      </c>
      <c r="Y1457" s="43">
        <f t="shared" si="647"/>
        <v>9.7550719999999842</v>
      </c>
      <c r="Z1457" s="42">
        <f t="shared" si="645"/>
        <v>5348761.2681102715</v>
      </c>
      <c r="AA1457" s="43">
        <f t="shared" si="648"/>
        <v>9.5361950000000206</v>
      </c>
      <c r="AB1457" s="42">
        <f t="shared" si="646"/>
        <v>5848196.5027587991</v>
      </c>
      <c r="AC1457" s="44">
        <f t="shared" si="649"/>
        <v>9.3373999999999882</v>
      </c>
    </row>
    <row r="1458" spans="12:29">
      <c r="L1458" s="36"/>
      <c r="M1458" s="36"/>
      <c r="N1458" s="36"/>
      <c r="O1458" s="36"/>
      <c r="P1458" s="36"/>
      <c r="Q1458" s="36"/>
      <c r="R1458" s="45">
        <v>131</v>
      </c>
      <c r="S1458" s="42">
        <f t="shared" si="641"/>
        <v>75704281</v>
      </c>
      <c r="T1458" s="36"/>
      <c r="U1458" s="45">
        <v>131</v>
      </c>
      <c r="V1458" s="42">
        <f t="shared" si="642"/>
        <v>53217839</v>
      </c>
      <c r="W1458" s="43">
        <f t="shared" si="643"/>
        <v>-29.702999226688391</v>
      </c>
      <c r="X1458" s="42">
        <f t="shared" si="644"/>
        <v>9485357.0997023992</v>
      </c>
      <c r="Y1458" s="43">
        <f t="shared" si="647"/>
        <v>-82.176358007129153</v>
      </c>
      <c r="Z1458" s="42">
        <f t="shared" si="645"/>
        <v>10389899.249176366</v>
      </c>
      <c r="AA1458" s="43">
        <f t="shared" si="648"/>
        <v>9.5361950000000206</v>
      </c>
      <c r="AB1458" s="42">
        <f t="shared" si="646"/>
        <v>11360045.701668961</v>
      </c>
      <c r="AC1458" s="44">
        <f t="shared" si="649"/>
        <v>9.3374000000000024</v>
      </c>
    </row>
    <row r="1459" spans="12:29">
      <c r="L1459" s="36"/>
      <c r="M1459" s="36"/>
      <c r="N1459" s="36"/>
      <c r="O1459" s="36"/>
      <c r="P1459" s="36"/>
      <c r="Q1459" s="36"/>
      <c r="R1459" s="45">
        <v>132</v>
      </c>
      <c r="S1459" s="42">
        <f t="shared" si="641"/>
        <v>184406825</v>
      </c>
      <c r="T1459" s="36"/>
      <c r="U1459" s="45">
        <v>132</v>
      </c>
      <c r="V1459" s="42">
        <f t="shared" si="642"/>
        <v>203703544</v>
      </c>
      <c r="W1459" s="43">
        <f t="shared" si="643"/>
        <v>10.464210855536393</v>
      </c>
      <c r="X1459" s="42">
        <f t="shared" si="644"/>
        <v>223574971.38375166</v>
      </c>
      <c r="Y1459" s="43">
        <f t="shared" si="647"/>
        <v>9.7550719999999842</v>
      </c>
      <c r="Z1459" s="42">
        <f t="shared" si="645"/>
        <v>244895516.62610042</v>
      </c>
      <c r="AA1459" s="43">
        <f t="shared" si="648"/>
        <v>9.5361950000000064</v>
      </c>
      <c r="AB1459" s="42">
        <f t="shared" si="646"/>
        <v>267762390.59554592</v>
      </c>
      <c r="AC1459" s="44">
        <f t="shared" si="649"/>
        <v>9.3374000000000024</v>
      </c>
    </row>
    <row r="1460" spans="12:29">
      <c r="L1460" s="36"/>
      <c r="M1460" s="36"/>
      <c r="N1460" s="36"/>
      <c r="O1460" s="36"/>
      <c r="P1460" s="36"/>
      <c r="Q1460" s="36"/>
      <c r="R1460" s="45">
        <v>133</v>
      </c>
      <c r="S1460" s="42">
        <f t="shared" si="641"/>
        <v>0</v>
      </c>
      <c r="T1460" s="36"/>
      <c r="U1460" s="45">
        <v>133</v>
      </c>
      <c r="V1460" s="42">
        <f t="shared" si="642"/>
        <v>0</v>
      </c>
      <c r="W1460" s="43" t="str">
        <f t="shared" si="643"/>
        <v>-</v>
      </c>
      <c r="X1460" s="42">
        <f t="shared" si="644"/>
        <v>0</v>
      </c>
      <c r="Y1460" s="43" t="str">
        <f t="shared" si="647"/>
        <v>-</v>
      </c>
      <c r="Z1460" s="42">
        <f t="shared" si="645"/>
        <v>0</v>
      </c>
      <c r="AA1460" s="43" t="str">
        <f t="shared" si="648"/>
        <v>-</v>
      </c>
      <c r="AB1460" s="42">
        <f t="shared" si="646"/>
        <v>0</v>
      </c>
      <c r="AC1460" s="44" t="str">
        <f t="shared" si="649"/>
        <v>-</v>
      </c>
    </row>
    <row r="1461" spans="12:29">
      <c r="L1461" s="36"/>
      <c r="M1461" s="36"/>
      <c r="N1461" s="36"/>
      <c r="O1461" s="36"/>
      <c r="P1461" s="36"/>
      <c r="Q1461" s="36"/>
      <c r="R1461" s="45">
        <v>134</v>
      </c>
      <c r="S1461" s="42">
        <f t="shared" si="641"/>
        <v>141565995</v>
      </c>
      <c r="T1461" s="36"/>
      <c r="U1461" s="45">
        <v>134</v>
      </c>
      <c r="V1461" s="42">
        <f t="shared" si="642"/>
        <v>154576463</v>
      </c>
      <c r="W1461" s="43">
        <f t="shared" si="643"/>
        <v>9.1903906725622875</v>
      </c>
      <c r="X1461" s="42">
        <f t="shared" si="644"/>
        <v>147074017.38585317</v>
      </c>
      <c r="Y1461" s="43">
        <f t="shared" si="647"/>
        <v>-4.8535498021757775</v>
      </c>
      <c r="Z1461" s="42">
        <f t="shared" si="645"/>
        <v>158485801.22297782</v>
      </c>
      <c r="AA1461" s="43">
        <f t="shared" si="648"/>
        <v>7.7592113413108734</v>
      </c>
      <c r="AB1461" s="42">
        <f t="shared" si="646"/>
        <v>173284254.42637214</v>
      </c>
      <c r="AC1461" s="44">
        <f t="shared" si="649"/>
        <v>9.3373999999999882</v>
      </c>
    </row>
    <row r="1462" spans="12:29">
      <c r="L1462" s="36"/>
      <c r="M1462" s="36"/>
      <c r="N1462" s="36"/>
      <c r="O1462" s="36"/>
      <c r="P1462" s="36"/>
      <c r="Q1462" s="36"/>
      <c r="R1462" s="45">
        <v>135</v>
      </c>
      <c r="S1462" s="42">
        <f t="shared" si="641"/>
        <v>480838798</v>
      </c>
      <c r="T1462" s="36"/>
      <c r="U1462" s="45">
        <v>135</v>
      </c>
      <c r="V1462" s="42">
        <f t="shared" si="642"/>
        <v>890919862</v>
      </c>
      <c r="W1462" s="43">
        <f t="shared" si="643"/>
        <v>85.284520655506668</v>
      </c>
      <c r="X1462" s="42">
        <f t="shared" si="644"/>
        <v>409518349.63327998</v>
      </c>
      <c r="Y1462" s="43">
        <f t="shared" si="647"/>
        <v>-54.034210359395942</v>
      </c>
      <c r="Z1462" s="42">
        <f t="shared" si="645"/>
        <v>489294728.73881966</v>
      </c>
      <c r="AA1462" s="43">
        <f t="shared" si="648"/>
        <v>19.480538338997192</v>
      </c>
      <c r="AB1462" s="42">
        <f t="shared" si="646"/>
        <v>534982134.74007821</v>
      </c>
      <c r="AC1462" s="44">
        <f t="shared" si="649"/>
        <v>9.3374000000000024</v>
      </c>
    </row>
    <row r="1463" spans="12:29">
      <c r="L1463" s="36"/>
      <c r="M1463" s="36"/>
      <c r="N1463" s="36"/>
      <c r="O1463" s="36"/>
      <c r="P1463" s="36"/>
      <c r="Q1463" s="36"/>
      <c r="R1463" s="45">
        <v>136</v>
      </c>
      <c r="S1463" s="42">
        <f t="shared" si="641"/>
        <v>326390326</v>
      </c>
      <c r="T1463" s="36"/>
      <c r="U1463" s="45">
        <v>136</v>
      </c>
      <c r="V1463" s="42">
        <f t="shared" si="642"/>
        <v>116583694</v>
      </c>
      <c r="W1463" s="43">
        <f t="shared" si="643"/>
        <v>-64.28089783518891</v>
      </c>
      <c r="X1463" s="42">
        <f t="shared" si="644"/>
        <v>259871249.81824002</v>
      </c>
      <c r="Y1463" s="43">
        <f t="shared" si="647"/>
        <v>122.90531454445079</v>
      </c>
      <c r="Z1463" s="42">
        <f t="shared" si="645"/>
        <v>222070176.3099232</v>
      </c>
      <c r="AA1463" s="43">
        <f t="shared" si="648"/>
        <v>-14.546077542150499</v>
      </c>
      <c r="AB1463" s="42">
        <f t="shared" si="646"/>
        <v>242805756.95268595</v>
      </c>
      <c r="AC1463" s="44">
        <f t="shared" si="649"/>
        <v>9.3373999999999882</v>
      </c>
    </row>
    <row r="1464" spans="12:29">
      <c r="L1464" s="36"/>
      <c r="M1464" s="36"/>
      <c r="N1464" s="36"/>
      <c r="O1464" s="36"/>
      <c r="P1464" s="36"/>
      <c r="Q1464" s="36"/>
      <c r="R1464" s="45">
        <v>138</v>
      </c>
      <c r="S1464" s="42">
        <f t="shared" si="641"/>
        <v>630058902</v>
      </c>
      <c r="T1464" s="36"/>
      <c r="U1464" s="45">
        <v>138</v>
      </c>
      <c r="V1464" s="42">
        <f t="shared" si="642"/>
        <v>669138989</v>
      </c>
      <c r="W1464" s="43">
        <f t="shared" si="643"/>
        <v>6.2026084983400409</v>
      </c>
      <c r="X1464" s="42">
        <f t="shared" si="644"/>
        <v>734413979.157022</v>
      </c>
      <c r="Y1464" s="43">
        <f t="shared" si="647"/>
        <v>9.7550719999999842</v>
      </c>
      <c r="Z1464" s="42">
        <f t="shared" si="645"/>
        <v>804449128.31669509</v>
      </c>
      <c r="AA1464" s="43">
        <f t="shared" si="648"/>
        <v>9.5361950000000206</v>
      </c>
      <c r="AB1464" s="42">
        <f t="shared" si="646"/>
        <v>879563761.22413814</v>
      </c>
      <c r="AC1464" s="44">
        <f t="shared" si="649"/>
        <v>9.3373999999999882</v>
      </c>
    </row>
    <row r="1465" spans="12:29">
      <c r="L1465" s="36"/>
      <c r="M1465" s="36"/>
      <c r="N1465" s="36"/>
      <c r="O1465" s="36"/>
      <c r="P1465" s="36"/>
      <c r="Q1465" s="36"/>
      <c r="R1465" s="45">
        <v>140</v>
      </c>
      <c r="S1465" s="42">
        <f t="shared" si="641"/>
        <v>22984696</v>
      </c>
      <c r="T1465" s="36"/>
      <c r="U1465" s="45">
        <v>140</v>
      </c>
      <c r="V1465" s="42">
        <f t="shared" si="642"/>
        <v>33000000</v>
      </c>
      <c r="W1465" s="43">
        <f t="shared" si="643"/>
        <v>43.573793623374428</v>
      </c>
      <c r="X1465" s="42">
        <f t="shared" si="644"/>
        <v>36219173.759999998</v>
      </c>
      <c r="Y1465" s="43">
        <f t="shared" si="647"/>
        <v>9.7550719999999842</v>
      </c>
      <c r="Z1465" s="42">
        <f t="shared" si="645"/>
        <v>39673104.797142439</v>
      </c>
      <c r="AA1465" s="43">
        <f t="shared" si="648"/>
        <v>9.5361950000000206</v>
      </c>
      <c r="AB1465" s="42">
        <f t="shared" si="646"/>
        <v>43377541.284470811</v>
      </c>
      <c r="AC1465" s="44">
        <f t="shared" si="649"/>
        <v>9.3373999999999882</v>
      </c>
    </row>
    <row r="1466" spans="12:29">
      <c r="L1466" s="36"/>
      <c r="M1466" s="36"/>
      <c r="N1466" s="36"/>
      <c r="O1466" s="36"/>
      <c r="P1466" s="36"/>
      <c r="Q1466" s="36"/>
      <c r="R1466" s="45">
        <v>145</v>
      </c>
      <c r="S1466" s="42">
        <f t="shared" si="641"/>
        <v>0</v>
      </c>
      <c r="T1466" s="36"/>
      <c r="U1466" s="45">
        <v>145</v>
      </c>
      <c r="V1466" s="42">
        <f t="shared" si="642"/>
        <v>0</v>
      </c>
      <c r="W1466" s="43" t="str">
        <f t="shared" si="643"/>
        <v>-</v>
      </c>
      <c r="X1466" s="42">
        <f t="shared" si="644"/>
        <v>0</v>
      </c>
      <c r="Y1466" s="43" t="str">
        <f t="shared" si="647"/>
        <v>-</v>
      </c>
      <c r="Z1466" s="42">
        <f t="shared" si="645"/>
        <v>0</v>
      </c>
      <c r="AA1466" s="43" t="str">
        <f t="shared" si="648"/>
        <v>-</v>
      </c>
      <c r="AB1466" s="42">
        <f t="shared" si="646"/>
        <v>0</v>
      </c>
      <c r="AC1466" s="44" t="str">
        <f t="shared" si="649"/>
        <v>-</v>
      </c>
    </row>
    <row r="1467" spans="12:29">
      <c r="L1467" s="36"/>
      <c r="M1467" s="36"/>
      <c r="N1467" s="36"/>
      <c r="O1467" s="36"/>
      <c r="P1467" s="36"/>
      <c r="Q1467" s="36"/>
      <c r="R1467" s="45">
        <v>146</v>
      </c>
      <c r="S1467" s="42">
        <f t="shared" si="641"/>
        <v>1095564</v>
      </c>
      <c r="T1467" s="36"/>
      <c r="U1467" s="45">
        <v>146</v>
      </c>
      <c r="V1467" s="42">
        <f t="shared" si="642"/>
        <v>1206442.43899008</v>
      </c>
      <c r="W1467" s="43">
        <f t="shared" si="643"/>
        <v>10.120671999999999</v>
      </c>
      <c r="X1467" s="42">
        <f t="shared" si="644"/>
        <v>1324131.7675521185</v>
      </c>
      <c r="Y1467" s="43">
        <f t="shared" si="647"/>
        <v>9.7550720000000126</v>
      </c>
      <c r="Z1467" s="42">
        <f t="shared" si="645"/>
        <v>1450403.5549628355</v>
      </c>
      <c r="AA1467" s="43">
        <f t="shared" si="648"/>
        <v>9.5361950000000206</v>
      </c>
      <c r="AB1467" s="42">
        <f t="shared" si="646"/>
        <v>1585833.5365039352</v>
      </c>
      <c r="AC1467" s="44">
        <f t="shared" si="649"/>
        <v>9.3373999999999882</v>
      </c>
    </row>
    <row r="1468" spans="12:29">
      <c r="L1468" s="36"/>
      <c r="M1468" s="36"/>
      <c r="N1468" s="36"/>
      <c r="O1468" s="36"/>
      <c r="P1468" s="36"/>
      <c r="Q1468" s="36"/>
      <c r="R1468" s="45">
        <v>147</v>
      </c>
      <c r="S1468" s="42">
        <f t="shared" si="641"/>
        <v>414014</v>
      </c>
      <c r="T1468" s="36"/>
      <c r="U1468" s="45">
        <v>147</v>
      </c>
      <c r="V1468" s="42">
        <f t="shared" si="642"/>
        <v>455915</v>
      </c>
      <c r="W1468" s="43">
        <f t="shared" si="643"/>
        <v>10.120672247798382</v>
      </c>
      <c r="X1468" s="42">
        <f t="shared" si="644"/>
        <v>500389.83650879993</v>
      </c>
      <c r="Y1468" s="43">
        <f t="shared" si="647"/>
        <v>9.7550719999999842</v>
      </c>
      <c r="Z1468" s="42">
        <f t="shared" si="645"/>
        <v>548107.9870784604</v>
      </c>
      <c r="AA1468" s="43">
        <f t="shared" si="648"/>
        <v>9.5361950000000206</v>
      </c>
      <c r="AB1468" s="42">
        <f t="shared" si="646"/>
        <v>599287.02226392447</v>
      </c>
      <c r="AC1468" s="44">
        <f t="shared" si="649"/>
        <v>9.3373999999999882</v>
      </c>
    </row>
    <row r="1469" spans="12:29">
      <c r="L1469" s="36"/>
      <c r="M1469" s="36"/>
      <c r="N1469" s="36"/>
      <c r="O1469" s="36"/>
      <c r="P1469" s="36"/>
      <c r="Q1469" s="36"/>
      <c r="R1469" s="45">
        <v>148</v>
      </c>
      <c r="S1469" s="42">
        <f t="shared" si="641"/>
        <v>36736387</v>
      </c>
      <c r="T1469" s="36"/>
      <c r="U1469" s="45">
        <v>148</v>
      </c>
      <c r="V1469" s="42">
        <f t="shared" si="642"/>
        <v>0</v>
      </c>
      <c r="W1469" s="43">
        <f t="shared" si="643"/>
        <v>-100</v>
      </c>
      <c r="X1469" s="42">
        <f t="shared" si="644"/>
        <v>0</v>
      </c>
      <c r="Y1469" s="43" t="str">
        <f t="shared" si="647"/>
        <v>-</v>
      </c>
      <c r="Z1469" s="42">
        <f t="shared" si="645"/>
        <v>0</v>
      </c>
      <c r="AA1469" s="43" t="str">
        <f t="shared" si="648"/>
        <v>-</v>
      </c>
      <c r="AB1469" s="42">
        <f t="shared" si="646"/>
        <v>0</v>
      </c>
      <c r="AC1469" s="44" t="str">
        <f t="shared" si="649"/>
        <v>-</v>
      </c>
    </row>
    <row r="1470" spans="12:29">
      <c r="L1470" s="36"/>
      <c r="M1470" s="36"/>
      <c r="N1470" s="36"/>
      <c r="O1470" s="36"/>
      <c r="P1470" s="36"/>
      <c r="Q1470" s="36"/>
      <c r="R1470" s="45">
        <v>149</v>
      </c>
      <c r="S1470" s="42">
        <f t="shared" si="641"/>
        <v>0</v>
      </c>
      <c r="T1470" s="36"/>
      <c r="U1470" s="45">
        <v>149</v>
      </c>
      <c r="V1470" s="42">
        <f t="shared" si="642"/>
        <v>0</v>
      </c>
      <c r="W1470" s="43" t="str">
        <f t="shared" si="643"/>
        <v>-</v>
      </c>
      <c r="X1470" s="42">
        <f t="shared" si="644"/>
        <v>0</v>
      </c>
      <c r="Y1470" s="43" t="str">
        <f t="shared" si="647"/>
        <v>-</v>
      </c>
      <c r="Z1470" s="42">
        <f t="shared" si="645"/>
        <v>0</v>
      </c>
      <c r="AA1470" s="43" t="str">
        <f t="shared" si="648"/>
        <v>-</v>
      </c>
      <c r="AB1470" s="42">
        <f t="shared" si="646"/>
        <v>0</v>
      </c>
      <c r="AC1470" s="44" t="str">
        <f t="shared" si="649"/>
        <v>-</v>
      </c>
    </row>
    <row r="1471" spans="12:29">
      <c r="L1471" s="36"/>
      <c r="M1471" s="36"/>
      <c r="N1471" s="36"/>
      <c r="O1471" s="36"/>
      <c r="P1471" s="36"/>
      <c r="Q1471" s="36"/>
      <c r="R1471" s="45">
        <v>150</v>
      </c>
      <c r="S1471" s="42">
        <f t="shared" ref="S1471:S1502" si="650">SUMIF($G$8:$G$1434,$U1471,S$8:S$1434)</f>
        <v>9551527</v>
      </c>
      <c r="T1471" s="36"/>
      <c r="U1471" s="45">
        <v>150</v>
      </c>
      <c r="V1471" s="42">
        <f t="shared" ref="V1471:V1502" si="651">SUMIF($G$8:$G$1434,$U1471,V$8:V$1434)</f>
        <v>11546500</v>
      </c>
      <c r="W1471" s="43">
        <f t="shared" si="643"/>
        <v>20.886429991769901</v>
      </c>
      <c r="X1471" s="42">
        <f t="shared" ref="X1471:X1502" si="652">SUMIF($G$8:$G$1434,$U1471,X$8:X$1434)</f>
        <v>12126002</v>
      </c>
      <c r="Y1471" s="43">
        <f t="shared" si="647"/>
        <v>5.0188541982418826</v>
      </c>
      <c r="Z1471" s="42">
        <f t="shared" ref="Z1471:Z1502" si="653">SUMIF($G$8:$G$1434,$U1471,Z$8:Z$1434)</f>
        <v>12702090</v>
      </c>
      <c r="AA1471" s="43">
        <f t="shared" si="648"/>
        <v>4.7508486309007623</v>
      </c>
      <c r="AB1471" s="42">
        <f t="shared" ref="AB1471:AB1502" si="654">SUMIF($G$8:$G$1434,$U1471,AB$8:AB$1434)</f>
        <v>0</v>
      </c>
      <c r="AC1471" s="44">
        <f t="shared" si="649"/>
        <v>-100</v>
      </c>
    </row>
    <row r="1472" spans="12:29">
      <c r="L1472" s="36"/>
      <c r="M1472" s="36"/>
      <c r="N1472" s="36"/>
      <c r="O1472" s="36"/>
      <c r="P1472" s="36"/>
      <c r="Q1472" s="36"/>
      <c r="R1472" s="45">
        <v>151</v>
      </c>
      <c r="S1472" s="42">
        <f t="shared" si="650"/>
        <v>25229816</v>
      </c>
      <c r="T1472" s="36"/>
      <c r="U1472" s="45">
        <v>151</v>
      </c>
      <c r="V1472" s="42">
        <f t="shared" si="651"/>
        <v>30445430</v>
      </c>
      <c r="W1472" s="43">
        <f t="shared" si="643"/>
        <v>20.672421867840825</v>
      </c>
      <c r="X1472" s="42">
        <f t="shared" si="652"/>
        <v>31973440</v>
      </c>
      <c r="Y1472" s="43">
        <f t="shared" si="647"/>
        <v>5.0188484774233757</v>
      </c>
      <c r="Z1472" s="42">
        <f t="shared" si="653"/>
        <v>33492450</v>
      </c>
      <c r="AA1472" s="43">
        <f t="shared" si="648"/>
        <v>4.7508494550476854</v>
      </c>
      <c r="AB1472" s="42">
        <f t="shared" si="654"/>
        <v>0</v>
      </c>
      <c r="AC1472" s="44">
        <f t="shared" si="649"/>
        <v>-100</v>
      </c>
    </row>
    <row r="1473" spans="12:29">
      <c r="L1473" s="36"/>
      <c r="M1473" s="36"/>
      <c r="N1473" s="36"/>
      <c r="O1473" s="36"/>
      <c r="P1473" s="36"/>
      <c r="Q1473" s="36"/>
      <c r="R1473" s="45">
        <v>152</v>
      </c>
      <c r="S1473" s="42">
        <f t="shared" si="650"/>
        <v>1675986</v>
      </c>
      <c r="T1473" s="36"/>
      <c r="U1473" s="45">
        <v>152</v>
      </c>
      <c r="V1473" s="42">
        <f t="shared" si="651"/>
        <v>1907447</v>
      </c>
      <c r="W1473" s="43">
        <f t="shared" si="643"/>
        <v>13.810437557354291</v>
      </c>
      <c r="X1473" s="42">
        <f t="shared" si="652"/>
        <v>2003179</v>
      </c>
      <c r="Y1473" s="43">
        <f t="shared" si="647"/>
        <v>5.0188550455137175</v>
      </c>
      <c r="Z1473" s="42">
        <f t="shared" si="653"/>
        <v>2098347</v>
      </c>
      <c r="AA1473" s="43">
        <f t="shared" si="648"/>
        <v>4.7508485262675038</v>
      </c>
      <c r="AB1473" s="42">
        <f t="shared" si="654"/>
        <v>2294278.052778</v>
      </c>
      <c r="AC1473" s="44">
        <f t="shared" si="649"/>
        <v>9.3374000000000024</v>
      </c>
    </row>
    <row r="1474" spans="12:29">
      <c r="L1474" s="36"/>
      <c r="M1474" s="36"/>
      <c r="N1474" s="36"/>
      <c r="O1474" s="36"/>
      <c r="P1474" s="36"/>
      <c r="Q1474" s="36"/>
      <c r="R1474" s="45">
        <v>153</v>
      </c>
      <c r="S1474" s="42">
        <f t="shared" si="650"/>
        <v>0</v>
      </c>
      <c r="T1474" s="36"/>
      <c r="U1474" s="45">
        <v>153</v>
      </c>
      <c r="V1474" s="42">
        <f t="shared" si="651"/>
        <v>0</v>
      </c>
      <c r="W1474" s="43" t="str">
        <f t="shared" si="643"/>
        <v>-</v>
      </c>
      <c r="X1474" s="42">
        <f t="shared" si="652"/>
        <v>0</v>
      </c>
      <c r="Y1474" s="43" t="str">
        <f t="shared" si="647"/>
        <v>-</v>
      </c>
      <c r="Z1474" s="42">
        <f t="shared" si="653"/>
        <v>0</v>
      </c>
      <c r="AA1474" s="43" t="str">
        <f t="shared" si="648"/>
        <v>-</v>
      </c>
      <c r="AB1474" s="42">
        <f t="shared" si="654"/>
        <v>0</v>
      </c>
      <c r="AC1474" s="44" t="str">
        <f t="shared" si="649"/>
        <v>-</v>
      </c>
    </row>
    <row r="1475" spans="12:29">
      <c r="L1475" s="36"/>
      <c r="M1475" s="36"/>
      <c r="N1475" s="36"/>
      <c r="O1475" s="36"/>
      <c r="P1475" s="36"/>
      <c r="Q1475" s="36"/>
      <c r="R1475" s="45">
        <v>154</v>
      </c>
      <c r="S1475" s="42">
        <f t="shared" si="650"/>
        <v>0</v>
      </c>
      <c r="T1475" s="36"/>
      <c r="U1475" s="45">
        <v>154</v>
      </c>
      <c r="V1475" s="42">
        <f t="shared" si="651"/>
        <v>0</v>
      </c>
      <c r="W1475" s="43" t="str">
        <f t="shared" si="643"/>
        <v>-</v>
      </c>
      <c r="X1475" s="42">
        <f t="shared" si="652"/>
        <v>0</v>
      </c>
      <c r="Y1475" s="43" t="str">
        <f t="shared" si="647"/>
        <v>-</v>
      </c>
      <c r="Z1475" s="42">
        <f t="shared" si="653"/>
        <v>0</v>
      </c>
      <c r="AA1475" s="43" t="str">
        <f t="shared" si="648"/>
        <v>-</v>
      </c>
      <c r="AB1475" s="42">
        <f t="shared" si="654"/>
        <v>0</v>
      </c>
      <c r="AC1475" s="44" t="str">
        <f t="shared" si="649"/>
        <v>-</v>
      </c>
    </row>
    <row r="1476" spans="12:29">
      <c r="L1476" s="36"/>
      <c r="M1476" s="36"/>
      <c r="N1476" s="36"/>
      <c r="O1476" s="36"/>
      <c r="P1476" s="36"/>
      <c r="Q1476" s="36"/>
      <c r="R1476" s="45">
        <v>155</v>
      </c>
      <c r="S1476" s="42">
        <f t="shared" si="650"/>
        <v>0</v>
      </c>
      <c r="T1476" s="36"/>
      <c r="U1476" s="45">
        <v>155</v>
      </c>
      <c r="V1476" s="42">
        <f t="shared" si="651"/>
        <v>0</v>
      </c>
      <c r="W1476" s="43" t="str">
        <f t="shared" si="643"/>
        <v>-</v>
      </c>
      <c r="X1476" s="42">
        <f t="shared" si="652"/>
        <v>0</v>
      </c>
      <c r="Y1476" s="43" t="str">
        <f t="shared" si="647"/>
        <v>-</v>
      </c>
      <c r="Z1476" s="42">
        <f t="shared" si="653"/>
        <v>0</v>
      </c>
      <c r="AA1476" s="43" t="str">
        <f t="shared" si="648"/>
        <v>-</v>
      </c>
      <c r="AB1476" s="42">
        <f t="shared" si="654"/>
        <v>0</v>
      </c>
      <c r="AC1476" s="44" t="str">
        <f t="shared" si="649"/>
        <v>-</v>
      </c>
    </row>
    <row r="1477" spans="12:29">
      <c r="L1477" s="36"/>
      <c r="M1477" s="36"/>
      <c r="N1477" s="36"/>
      <c r="O1477" s="36"/>
      <c r="P1477" s="36"/>
      <c r="Q1477" s="36"/>
      <c r="R1477" s="45">
        <v>156</v>
      </c>
      <c r="S1477" s="42">
        <f t="shared" si="650"/>
        <v>147805</v>
      </c>
      <c r="T1477" s="36"/>
      <c r="U1477" s="45">
        <v>156</v>
      </c>
      <c r="V1477" s="42">
        <f t="shared" si="651"/>
        <v>225750</v>
      </c>
      <c r="W1477" s="43">
        <f t="shared" si="643"/>
        <v>52.735022495856015</v>
      </c>
      <c r="X1477" s="42">
        <f t="shared" si="652"/>
        <v>237080</v>
      </c>
      <c r="Y1477" s="43">
        <f t="shared" si="647"/>
        <v>5.0188261351052006</v>
      </c>
      <c r="Z1477" s="42">
        <f t="shared" si="653"/>
        <v>248343</v>
      </c>
      <c r="AA1477" s="43">
        <f t="shared" si="648"/>
        <v>4.750717057533322</v>
      </c>
      <c r="AB1477" s="42">
        <f t="shared" si="654"/>
        <v>271531.77928199997</v>
      </c>
      <c r="AC1477" s="44">
        <f t="shared" si="649"/>
        <v>9.3373999999999882</v>
      </c>
    </row>
    <row r="1478" spans="12:29">
      <c r="L1478" s="36"/>
      <c r="M1478" s="36"/>
      <c r="N1478" s="36"/>
      <c r="O1478" s="36"/>
      <c r="P1478" s="36"/>
      <c r="Q1478" s="36"/>
      <c r="R1478" s="45">
        <v>157</v>
      </c>
      <c r="S1478" s="42">
        <f t="shared" si="650"/>
        <v>2080077</v>
      </c>
      <c r="T1478" s="36"/>
      <c r="U1478" s="45">
        <v>157</v>
      </c>
      <c r="V1478" s="42">
        <f t="shared" si="651"/>
        <v>2290594.7705174396</v>
      </c>
      <c r="W1478" s="43">
        <f t="shared" si="643"/>
        <v>10.120671999999971</v>
      </c>
      <c r="X1478" s="42">
        <f t="shared" si="652"/>
        <v>2514043.9396096505</v>
      </c>
      <c r="Y1478" s="43">
        <f t="shared" si="647"/>
        <v>9.7550719999999842</v>
      </c>
      <c r="Z1478" s="42">
        <f t="shared" si="653"/>
        <v>2753788.0720765097</v>
      </c>
      <c r="AA1478" s="43">
        <f t="shared" si="648"/>
        <v>9.5361950000000206</v>
      </c>
      <c r="AB1478" s="42">
        <f t="shared" si="654"/>
        <v>3010920.2795185815</v>
      </c>
      <c r="AC1478" s="44">
        <f t="shared" si="649"/>
        <v>9.3373999999999882</v>
      </c>
    </row>
    <row r="1479" spans="12:29">
      <c r="L1479" s="36"/>
      <c r="M1479" s="36"/>
      <c r="N1479" s="36"/>
      <c r="O1479" s="36"/>
      <c r="P1479" s="36"/>
      <c r="Q1479" s="36"/>
      <c r="R1479" s="45">
        <v>158</v>
      </c>
      <c r="S1479" s="42">
        <f t="shared" si="650"/>
        <v>7718461</v>
      </c>
      <c r="T1479" s="36"/>
      <c r="U1479" s="45">
        <v>158</v>
      </c>
      <c r="V1479" s="42">
        <f t="shared" si="651"/>
        <v>8499621.1212579198</v>
      </c>
      <c r="W1479" s="43">
        <f t="shared" si="643"/>
        <v>10.120671999999999</v>
      </c>
      <c r="X1479" s="42">
        <f t="shared" si="652"/>
        <v>9328765.2813638356</v>
      </c>
      <c r="Y1479" s="43">
        <f t="shared" si="647"/>
        <v>9.7550719999999842</v>
      </c>
      <c r="Z1479" s="42">
        <f t="shared" si="653"/>
        <v>10218374.529686991</v>
      </c>
      <c r="AA1479" s="43">
        <f t="shared" si="648"/>
        <v>9.5361950000000206</v>
      </c>
      <c r="AB1479" s="42">
        <f t="shared" si="654"/>
        <v>11172505.033021985</v>
      </c>
      <c r="AC1479" s="44">
        <f t="shared" si="649"/>
        <v>9.3374000000000024</v>
      </c>
    </row>
    <row r="1480" spans="12:29">
      <c r="L1480" s="36"/>
      <c r="M1480" s="36"/>
      <c r="N1480" s="36"/>
      <c r="O1480" s="36"/>
      <c r="P1480" s="36"/>
      <c r="Q1480" s="36"/>
      <c r="R1480" s="45">
        <v>160</v>
      </c>
      <c r="S1480" s="42">
        <f t="shared" si="650"/>
        <v>13600000</v>
      </c>
      <c r="T1480" s="36"/>
      <c r="U1480" s="45">
        <v>160</v>
      </c>
      <c r="V1480" s="42">
        <f t="shared" si="651"/>
        <v>12506000</v>
      </c>
      <c r="W1480" s="43">
        <f t="shared" si="643"/>
        <v>-8.044117647058826</v>
      </c>
      <c r="X1480" s="42">
        <f t="shared" si="652"/>
        <v>13845000</v>
      </c>
      <c r="Y1480" s="43">
        <f t="shared" si="647"/>
        <v>10.706860706860709</v>
      </c>
      <c r="Z1480" s="42">
        <f t="shared" si="653"/>
        <v>15343000</v>
      </c>
      <c r="AA1480" s="43">
        <f t="shared" si="648"/>
        <v>10.819790538100406</v>
      </c>
      <c r="AB1480" s="42">
        <f t="shared" si="654"/>
        <v>0</v>
      </c>
      <c r="AC1480" s="44">
        <f t="shared" si="649"/>
        <v>-100</v>
      </c>
    </row>
    <row r="1481" spans="12:29">
      <c r="L1481" s="36"/>
      <c r="M1481" s="36"/>
      <c r="N1481" s="36"/>
      <c r="O1481" s="36"/>
      <c r="P1481" s="36"/>
      <c r="Q1481" s="36"/>
      <c r="R1481" s="45">
        <v>161</v>
      </c>
      <c r="S1481" s="42">
        <f t="shared" si="650"/>
        <v>263042194</v>
      </c>
      <c r="T1481" s="36"/>
      <c r="U1481" s="45">
        <v>161</v>
      </c>
      <c r="V1481" s="42">
        <f t="shared" si="651"/>
        <v>45000000</v>
      </c>
      <c r="W1481" s="43">
        <f t="shared" si="643"/>
        <v>-82.892478459178307</v>
      </c>
      <c r="X1481" s="42">
        <f t="shared" si="652"/>
        <v>49389782.399999991</v>
      </c>
      <c r="Y1481" s="43">
        <f t="shared" si="647"/>
        <v>9.7550719999999842</v>
      </c>
      <c r="Z1481" s="42">
        <f t="shared" si="653"/>
        <v>54099688.359739676</v>
      </c>
      <c r="AA1481" s="43">
        <f t="shared" si="648"/>
        <v>9.5361950000000064</v>
      </c>
      <c r="AB1481" s="42">
        <f t="shared" si="654"/>
        <v>59151192.660642006</v>
      </c>
      <c r="AC1481" s="44">
        <f t="shared" si="649"/>
        <v>9.3373999999999882</v>
      </c>
    </row>
    <row r="1482" spans="12:29">
      <c r="L1482" s="36"/>
      <c r="M1482" s="36"/>
      <c r="N1482" s="36"/>
      <c r="O1482" s="36"/>
      <c r="P1482" s="36"/>
      <c r="Q1482" s="36"/>
      <c r="R1482" s="45">
        <v>162</v>
      </c>
      <c r="S1482" s="42">
        <f t="shared" si="650"/>
        <v>0</v>
      </c>
      <c r="T1482" s="36"/>
      <c r="U1482" s="45">
        <v>162</v>
      </c>
      <c r="V1482" s="42">
        <f t="shared" si="651"/>
        <v>0</v>
      </c>
      <c r="W1482" s="43" t="str">
        <f t="shared" si="643"/>
        <v>-</v>
      </c>
      <c r="X1482" s="42">
        <f t="shared" si="652"/>
        <v>0</v>
      </c>
      <c r="Y1482" s="43" t="str">
        <f t="shared" si="647"/>
        <v>-</v>
      </c>
      <c r="Z1482" s="42">
        <f t="shared" si="653"/>
        <v>0</v>
      </c>
      <c r="AA1482" s="43" t="str">
        <f t="shared" si="648"/>
        <v>-</v>
      </c>
      <c r="AB1482" s="42">
        <f t="shared" si="654"/>
        <v>0</v>
      </c>
      <c r="AC1482" s="44" t="str">
        <f t="shared" si="649"/>
        <v>-</v>
      </c>
    </row>
    <row r="1483" spans="12:29">
      <c r="L1483" s="36"/>
      <c r="M1483" s="36"/>
      <c r="N1483" s="36"/>
      <c r="O1483" s="36"/>
      <c r="P1483" s="36"/>
      <c r="Q1483" s="36"/>
      <c r="R1483" s="45">
        <v>168</v>
      </c>
      <c r="S1483" s="42">
        <f t="shared" si="650"/>
        <v>20536112</v>
      </c>
      <c r="T1483" s="36"/>
      <c r="U1483" s="45">
        <v>168</v>
      </c>
      <c r="V1483" s="42">
        <f t="shared" si="651"/>
        <v>14999994</v>
      </c>
      <c r="W1483" s="43">
        <f t="shared" si="643"/>
        <v>-26.957965558427034</v>
      </c>
      <c r="X1483" s="42">
        <f t="shared" si="652"/>
        <v>16463254.214695679</v>
      </c>
      <c r="Y1483" s="43">
        <f t="shared" si="647"/>
        <v>9.7550719999999842</v>
      </c>
      <c r="Z1483" s="42">
        <f t="shared" si="653"/>
        <v>18033222.239954781</v>
      </c>
      <c r="AA1483" s="43">
        <f t="shared" si="648"/>
        <v>9.5361950000000206</v>
      </c>
      <c r="AB1483" s="42">
        <f t="shared" si="654"/>
        <v>19717056.333388317</v>
      </c>
      <c r="AC1483" s="44">
        <f t="shared" si="649"/>
        <v>9.3373999999999882</v>
      </c>
    </row>
    <row r="1484" spans="12:29">
      <c r="L1484" s="36"/>
      <c r="M1484" s="36"/>
      <c r="N1484" s="36"/>
      <c r="O1484" s="36"/>
      <c r="P1484" s="36"/>
      <c r="Q1484" s="36"/>
      <c r="R1484" s="45">
        <v>169</v>
      </c>
      <c r="S1484" s="42">
        <f t="shared" si="650"/>
        <v>25774601</v>
      </c>
      <c r="T1484" s="36"/>
      <c r="U1484" s="45">
        <v>169</v>
      </c>
      <c r="V1484" s="42">
        <f t="shared" si="651"/>
        <v>22000000</v>
      </c>
      <c r="W1484" s="43">
        <f t="shared" si="643"/>
        <v>-14.644653471066334</v>
      </c>
      <c r="X1484" s="42">
        <f t="shared" si="652"/>
        <v>24146115.839999996</v>
      </c>
      <c r="Y1484" s="43">
        <f t="shared" si="647"/>
        <v>9.7550719999999842</v>
      </c>
      <c r="Z1484" s="42">
        <f t="shared" si="653"/>
        <v>26448736.531428289</v>
      </c>
      <c r="AA1484" s="43">
        <f t="shared" si="648"/>
        <v>9.5361950000000206</v>
      </c>
      <c r="AB1484" s="42">
        <f t="shared" si="654"/>
        <v>28918360.856313873</v>
      </c>
      <c r="AC1484" s="44">
        <f t="shared" si="649"/>
        <v>9.3374000000000024</v>
      </c>
    </row>
    <row r="1485" spans="12:29">
      <c r="L1485" s="36"/>
      <c r="M1485" s="36"/>
      <c r="N1485" s="36"/>
      <c r="O1485" s="36"/>
      <c r="P1485" s="36"/>
      <c r="Q1485" s="36"/>
      <c r="R1485" s="45">
        <v>170</v>
      </c>
      <c r="S1485" s="42">
        <f t="shared" si="650"/>
        <v>6347726</v>
      </c>
      <c r="T1485" s="36"/>
      <c r="U1485" s="45">
        <v>170</v>
      </c>
      <c r="V1485" s="42">
        <f t="shared" si="651"/>
        <v>14595754</v>
      </c>
      <c r="W1485" s="43">
        <f t="shared" si="643"/>
        <v>129.9367363997753</v>
      </c>
      <c r="X1485" s="42">
        <f t="shared" si="652"/>
        <v>16019580.31164288</v>
      </c>
      <c r="Y1485" s="43">
        <f t="shared" si="647"/>
        <v>9.7550719999999842</v>
      </c>
      <c r="Z1485" s="42">
        <f t="shared" si="653"/>
        <v>17547238.728342757</v>
      </c>
      <c r="AA1485" s="43">
        <f t="shared" si="648"/>
        <v>9.5361950000000206</v>
      </c>
      <c r="AB1485" s="42">
        <f t="shared" si="654"/>
        <v>19185694.597363029</v>
      </c>
      <c r="AC1485" s="44">
        <f t="shared" si="649"/>
        <v>9.3373999999999882</v>
      </c>
    </row>
    <row r="1486" spans="12:29">
      <c r="L1486" s="36"/>
      <c r="M1486" s="36"/>
      <c r="N1486" s="36"/>
      <c r="O1486" s="36"/>
      <c r="P1486" s="36"/>
      <c r="Q1486" s="36"/>
      <c r="R1486" s="45">
        <v>171</v>
      </c>
      <c r="S1486" s="42">
        <f t="shared" si="650"/>
        <v>47833328</v>
      </c>
      <c r="T1486" s="36"/>
      <c r="U1486" s="45">
        <v>171</v>
      </c>
      <c r="V1486" s="42">
        <f t="shared" si="651"/>
        <v>58154492</v>
      </c>
      <c r="W1486" s="43">
        <f t="shared" si="643"/>
        <v>21.577348747300221</v>
      </c>
      <c r="X1486" s="42">
        <f t="shared" si="652"/>
        <v>57461710.38983424</v>
      </c>
      <c r="Y1486" s="43">
        <f t="shared" si="647"/>
        <v>-1.1912778984738708</v>
      </c>
      <c r="Z1486" s="42">
        <f t="shared" si="653"/>
        <v>62941371.142944112</v>
      </c>
      <c r="AA1486" s="43">
        <f t="shared" si="648"/>
        <v>9.5361950000000206</v>
      </c>
      <c r="AB1486" s="42">
        <f t="shared" si="654"/>
        <v>39886180.257333912</v>
      </c>
      <c r="AC1486" s="44">
        <f t="shared" si="649"/>
        <v>-36.629629235833292</v>
      </c>
    </row>
    <row r="1487" spans="12:29">
      <c r="L1487" s="36"/>
      <c r="M1487" s="36"/>
      <c r="N1487" s="36"/>
      <c r="O1487" s="36"/>
      <c r="P1487" s="36"/>
      <c r="Q1487" s="36"/>
      <c r="R1487" s="45"/>
      <c r="S1487" s="42">
        <f t="shared" si="650"/>
        <v>0</v>
      </c>
      <c r="T1487" s="36"/>
      <c r="U1487" s="45">
        <v>172</v>
      </c>
      <c r="V1487" s="42">
        <f t="shared" si="651"/>
        <v>250000000</v>
      </c>
      <c r="W1487" s="43" t="str">
        <f t="shared" si="643"/>
        <v>-</v>
      </c>
      <c r="X1487" s="42">
        <f t="shared" si="652"/>
        <v>0</v>
      </c>
      <c r="Y1487" s="43">
        <f t="shared" si="647"/>
        <v>-100</v>
      </c>
      <c r="Z1487" s="42">
        <f t="shared" si="653"/>
        <v>0</v>
      </c>
      <c r="AA1487" s="43" t="str">
        <f t="shared" si="648"/>
        <v>-</v>
      </c>
      <c r="AB1487" s="42">
        <f t="shared" si="654"/>
        <v>0</v>
      </c>
      <c r="AC1487" s="44" t="str">
        <f t="shared" si="649"/>
        <v>-</v>
      </c>
    </row>
    <row r="1488" spans="12:29">
      <c r="L1488" s="36"/>
      <c r="M1488" s="36"/>
      <c r="N1488" s="36"/>
      <c r="O1488" s="36"/>
      <c r="P1488" s="36"/>
      <c r="Q1488" s="36"/>
      <c r="R1488" s="45">
        <v>206</v>
      </c>
      <c r="S1488" s="42">
        <f t="shared" si="650"/>
        <v>1244157965</v>
      </c>
      <c r="T1488" s="36"/>
      <c r="U1488" s="45">
        <v>206</v>
      </c>
      <c r="V1488" s="42">
        <f t="shared" si="651"/>
        <v>1229494310.811269</v>
      </c>
      <c r="W1488" s="43">
        <f t="shared" si="643"/>
        <v>-1.1786006762196735</v>
      </c>
      <c r="X1488" s="42">
        <f t="shared" si="652"/>
        <v>1262043803.787816</v>
      </c>
      <c r="Y1488" s="43">
        <f t="shared" si="647"/>
        <v>2.6473886613651416</v>
      </c>
      <c r="Z1488" s="42">
        <f t="shared" si="653"/>
        <v>1295784626.0985913</v>
      </c>
      <c r="AA1488" s="43">
        <f t="shared" si="648"/>
        <v>2.6735064353160993</v>
      </c>
      <c r="AB1488" s="42">
        <f t="shared" si="654"/>
        <v>1416777219.7759211</v>
      </c>
      <c r="AC1488" s="44">
        <f t="shared" si="649"/>
        <v>9.3373999999999882</v>
      </c>
    </row>
    <row r="1489" spans="12:29">
      <c r="L1489" s="36"/>
      <c r="M1489" s="36"/>
      <c r="N1489" s="36"/>
      <c r="O1489" s="36"/>
      <c r="P1489" s="36"/>
      <c r="Q1489" s="36"/>
      <c r="R1489" s="45">
        <v>207</v>
      </c>
      <c r="S1489" s="42">
        <f t="shared" si="650"/>
        <v>5920635</v>
      </c>
      <c r="T1489" s="36"/>
      <c r="U1489" s="45">
        <v>207</v>
      </c>
      <c r="V1489" s="42">
        <f t="shared" si="651"/>
        <v>0</v>
      </c>
      <c r="W1489" s="43">
        <f t="shared" si="643"/>
        <v>-100</v>
      </c>
      <c r="X1489" s="42">
        <f t="shared" si="652"/>
        <v>0</v>
      </c>
      <c r="Y1489" s="43" t="str">
        <f t="shared" si="647"/>
        <v>-</v>
      </c>
      <c r="Z1489" s="42">
        <f t="shared" si="653"/>
        <v>0</v>
      </c>
      <c r="AA1489" s="43" t="str">
        <f t="shared" si="648"/>
        <v>-</v>
      </c>
      <c r="AB1489" s="42">
        <f t="shared" si="654"/>
        <v>0</v>
      </c>
      <c r="AC1489" s="44" t="str">
        <f t="shared" si="649"/>
        <v>-</v>
      </c>
    </row>
    <row r="1490" spans="12:29">
      <c r="L1490" s="36"/>
      <c r="M1490" s="36"/>
      <c r="N1490" s="36"/>
      <c r="O1490" s="36"/>
      <c r="P1490" s="36"/>
      <c r="Q1490" s="36"/>
      <c r="R1490" s="45">
        <v>217</v>
      </c>
      <c r="S1490" s="42">
        <f t="shared" si="650"/>
        <v>0</v>
      </c>
      <c r="T1490" s="36"/>
      <c r="U1490" s="45">
        <v>217</v>
      </c>
      <c r="V1490" s="42">
        <f t="shared" si="651"/>
        <v>400000</v>
      </c>
      <c r="W1490" s="43" t="str">
        <f t="shared" si="643"/>
        <v>-</v>
      </c>
      <c r="X1490" s="42">
        <f t="shared" si="652"/>
        <v>0</v>
      </c>
      <c r="Y1490" s="43">
        <f t="shared" si="647"/>
        <v>-100</v>
      </c>
      <c r="Z1490" s="42">
        <f t="shared" si="653"/>
        <v>0</v>
      </c>
      <c r="AA1490" s="43" t="str">
        <f t="shared" si="648"/>
        <v>-</v>
      </c>
      <c r="AB1490" s="42">
        <f t="shared" si="654"/>
        <v>0</v>
      </c>
      <c r="AC1490" s="44" t="str">
        <f t="shared" si="649"/>
        <v>-</v>
      </c>
    </row>
    <row r="1491" spans="12:29">
      <c r="L1491" s="36"/>
      <c r="M1491" s="36"/>
      <c r="N1491" s="36"/>
      <c r="O1491" s="36"/>
      <c r="P1491" s="36"/>
      <c r="Q1491" s="36"/>
      <c r="R1491" s="45">
        <v>220</v>
      </c>
      <c r="S1491" s="42">
        <f t="shared" si="650"/>
        <v>517480577</v>
      </c>
      <c r="T1491" s="36"/>
      <c r="U1491" s="45">
        <v>220</v>
      </c>
      <c r="V1491" s="42">
        <f t="shared" si="651"/>
        <v>520940865</v>
      </c>
      <c r="W1491" s="43">
        <f t="shared" si="643"/>
        <v>0.66867978312545517</v>
      </c>
      <c r="X1491" s="42">
        <f t="shared" si="652"/>
        <v>571759021.45817292</v>
      </c>
      <c r="Y1491" s="43">
        <f t="shared" si="647"/>
        <v>9.7550720000000268</v>
      </c>
      <c r="Z1491" s="42">
        <f t="shared" si="653"/>
        <v>626283571.39891112</v>
      </c>
      <c r="AA1491" s="43">
        <f t="shared" si="648"/>
        <v>9.5362815267317842</v>
      </c>
      <c r="AB1491" s="42">
        <f t="shared" si="654"/>
        <v>683626470.69562864</v>
      </c>
      <c r="AC1491" s="44">
        <f t="shared" si="649"/>
        <v>9.1560599567752377</v>
      </c>
    </row>
    <row r="1492" spans="12:29">
      <c r="L1492" s="36"/>
      <c r="M1492" s="36"/>
      <c r="N1492" s="36"/>
      <c r="O1492" s="36"/>
      <c r="P1492" s="36"/>
      <c r="Q1492" s="36"/>
      <c r="R1492" s="45">
        <v>221</v>
      </c>
      <c r="S1492" s="42">
        <f t="shared" si="650"/>
        <v>143000</v>
      </c>
      <c r="T1492" s="36"/>
      <c r="U1492" s="45">
        <v>221</v>
      </c>
      <c r="V1492" s="42">
        <f t="shared" si="651"/>
        <v>0</v>
      </c>
      <c r="W1492" s="43">
        <f t="shared" si="643"/>
        <v>-100</v>
      </c>
      <c r="X1492" s="42">
        <f t="shared" si="652"/>
        <v>0</v>
      </c>
      <c r="Y1492" s="43" t="str">
        <f t="shared" si="647"/>
        <v>-</v>
      </c>
      <c r="Z1492" s="42">
        <f t="shared" si="653"/>
        <v>0</v>
      </c>
      <c r="AA1492" s="43" t="str">
        <f t="shared" si="648"/>
        <v>-</v>
      </c>
      <c r="AB1492" s="42">
        <f t="shared" si="654"/>
        <v>0</v>
      </c>
      <c r="AC1492" s="44" t="str">
        <f t="shared" si="649"/>
        <v>-</v>
      </c>
    </row>
    <row r="1493" spans="12:29">
      <c r="L1493" s="36"/>
      <c r="M1493" s="36"/>
      <c r="N1493" s="36"/>
      <c r="O1493" s="36"/>
      <c r="P1493" s="36"/>
      <c r="Q1493" s="36"/>
      <c r="R1493" s="45">
        <v>223</v>
      </c>
      <c r="S1493" s="42">
        <f t="shared" si="650"/>
        <v>0</v>
      </c>
      <c r="T1493" s="36"/>
      <c r="U1493" s="45">
        <v>223</v>
      </c>
      <c r="V1493" s="42">
        <f t="shared" si="651"/>
        <v>200000</v>
      </c>
      <c r="W1493" s="43" t="str">
        <f t="shared" si="643"/>
        <v>-</v>
      </c>
      <c r="X1493" s="42">
        <f t="shared" si="652"/>
        <v>219510.14399999997</v>
      </c>
      <c r="Y1493" s="43">
        <f t="shared" si="647"/>
        <v>9.7550719999999842</v>
      </c>
      <c r="Z1493" s="42">
        <f t="shared" si="653"/>
        <v>240443.0593766208</v>
      </c>
      <c r="AA1493" s="43">
        <f t="shared" si="648"/>
        <v>9.5361950000000206</v>
      </c>
      <c r="AB1493" s="42">
        <f t="shared" si="654"/>
        <v>262894.18960285338</v>
      </c>
      <c r="AC1493" s="44">
        <f t="shared" si="649"/>
        <v>9.3373999999999882</v>
      </c>
    </row>
    <row r="1494" spans="12:29">
      <c r="L1494" s="36"/>
      <c r="M1494" s="36"/>
      <c r="N1494" s="36"/>
      <c r="O1494" s="36"/>
      <c r="P1494" s="36"/>
      <c r="Q1494" s="36"/>
      <c r="R1494" s="45">
        <v>231</v>
      </c>
      <c r="S1494" s="42">
        <f t="shared" si="650"/>
        <v>640458212</v>
      </c>
      <c r="T1494" s="36"/>
      <c r="U1494" s="45">
        <v>231</v>
      </c>
      <c r="V1494" s="42">
        <f t="shared" si="651"/>
        <v>583872412</v>
      </c>
      <c r="W1494" s="43">
        <f t="shared" si="643"/>
        <v>-8.8352056293096553</v>
      </c>
      <c r="X1494" s="42">
        <f t="shared" si="652"/>
        <v>22399359.690494079</v>
      </c>
      <c r="Y1494" s="43">
        <f t="shared" si="647"/>
        <v>-96.163655067420095</v>
      </c>
      <c r="Z1494" s="42">
        <f t="shared" si="653"/>
        <v>14618122.883036138</v>
      </c>
      <c r="AA1494" s="43">
        <f t="shared" si="648"/>
        <v>-34.738657332067262</v>
      </c>
      <c r="AB1494" s="42">
        <f t="shared" si="654"/>
        <v>15457287.109911047</v>
      </c>
      <c r="AC1494" s="44">
        <f t="shared" si="649"/>
        <v>5.7405744471387123</v>
      </c>
    </row>
    <row r="1495" spans="12:29">
      <c r="L1495" s="36"/>
      <c r="M1495" s="36"/>
      <c r="N1495" s="36"/>
      <c r="O1495" s="36"/>
      <c r="P1495" s="36"/>
      <c r="Q1495" s="36"/>
      <c r="R1495" s="45">
        <v>232</v>
      </c>
      <c r="S1495" s="42">
        <f t="shared" si="650"/>
        <v>3760189</v>
      </c>
      <c r="T1495" s="36"/>
      <c r="U1495" s="45">
        <v>232</v>
      </c>
      <c r="V1495" s="42">
        <f t="shared" si="651"/>
        <v>78500000</v>
      </c>
      <c r="W1495" s="43">
        <f t="shared" si="643"/>
        <v>1987.6610191668556</v>
      </c>
      <c r="X1495" s="42">
        <f t="shared" si="652"/>
        <v>86157731.519999996</v>
      </c>
      <c r="Y1495" s="43">
        <f t="shared" si="647"/>
        <v>9.7550719999999842</v>
      </c>
      <c r="Z1495" s="42">
        <f t="shared" si="653"/>
        <v>94373900.805323675</v>
      </c>
      <c r="AA1495" s="43">
        <f t="shared" si="648"/>
        <v>9.5361950000000206</v>
      </c>
      <c r="AB1495" s="42">
        <f t="shared" si="654"/>
        <v>103185969.41911997</v>
      </c>
      <c r="AC1495" s="44">
        <f t="shared" si="649"/>
        <v>9.3374000000000024</v>
      </c>
    </row>
    <row r="1496" spans="12:29">
      <c r="L1496" s="36"/>
      <c r="M1496" s="36"/>
      <c r="N1496" s="36"/>
      <c r="O1496" s="36"/>
      <c r="P1496" s="36"/>
      <c r="Q1496" s="36"/>
      <c r="R1496" s="45">
        <v>233</v>
      </c>
      <c r="S1496" s="42">
        <f t="shared" si="650"/>
        <v>168685322</v>
      </c>
      <c r="T1496" s="36"/>
      <c r="U1496" s="45">
        <v>233</v>
      </c>
      <c r="V1496" s="42">
        <f t="shared" si="651"/>
        <v>185757410.15176383</v>
      </c>
      <c r="W1496" s="43">
        <f t="shared" si="643"/>
        <v>10.120671999999999</v>
      </c>
      <c r="X1496" s="42">
        <f t="shared" si="652"/>
        <v>203878179.25740367</v>
      </c>
      <c r="Y1496" s="43">
        <f t="shared" si="647"/>
        <v>9.7550719999999842</v>
      </c>
      <c r="Z1496" s="42">
        <f t="shared" si="653"/>
        <v>223320399.99383926</v>
      </c>
      <c r="AA1496" s="43">
        <f t="shared" si="648"/>
        <v>9.5361950000000064</v>
      </c>
      <c r="AB1496" s="42">
        <f t="shared" si="654"/>
        <v>244172719.02286398</v>
      </c>
      <c r="AC1496" s="44">
        <f t="shared" si="649"/>
        <v>9.3373999999999882</v>
      </c>
    </row>
    <row r="1497" spans="12:29">
      <c r="L1497" s="36"/>
      <c r="M1497" s="36"/>
      <c r="N1497" s="36"/>
      <c r="O1497" s="36"/>
      <c r="P1497" s="36"/>
      <c r="Q1497" s="36"/>
      <c r="R1497" s="45">
        <v>237</v>
      </c>
      <c r="S1497" s="42">
        <f t="shared" si="650"/>
        <v>140680966</v>
      </c>
      <c r="T1497" s="36"/>
      <c r="U1497" s="45">
        <v>237</v>
      </c>
      <c r="V1497" s="42">
        <f t="shared" si="651"/>
        <v>142812411</v>
      </c>
      <c r="W1497" s="43">
        <f t="shared" si="643"/>
        <v>1.515091245534947</v>
      </c>
      <c r="X1497" s="42">
        <f t="shared" si="652"/>
        <v>156743864.51798591</v>
      </c>
      <c r="Y1497" s="43">
        <f t="shared" si="647"/>
        <v>9.7550719999999842</v>
      </c>
      <c r="Z1497" s="42">
        <f t="shared" si="653"/>
        <v>171691265.08895686</v>
      </c>
      <c r="AA1497" s="43">
        <f t="shared" si="648"/>
        <v>9.5361950000000064</v>
      </c>
      <c r="AB1497" s="42">
        <f t="shared" si="654"/>
        <v>187722765.27537316</v>
      </c>
      <c r="AC1497" s="44">
        <f t="shared" si="649"/>
        <v>9.3374000000000308</v>
      </c>
    </row>
    <row r="1498" spans="12:29">
      <c r="L1498" s="36"/>
      <c r="M1498" s="36"/>
      <c r="N1498" s="36"/>
      <c r="O1498" s="36"/>
      <c r="P1498" s="36"/>
      <c r="Q1498" s="36"/>
      <c r="R1498" s="45">
        <v>254</v>
      </c>
      <c r="S1498" s="42">
        <f t="shared" si="650"/>
        <v>25274813</v>
      </c>
      <c r="T1498" s="36"/>
      <c r="U1498" s="45">
        <v>254</v>
      </c>
      <c r="V1498" s="42">
        <f t="shared" si="651"/>
        <v>14484904.741297223</v>
      </c>
      <c r="W1498" s="43">
        <f t="shared" si="643"/>
        <v>-42.690358416114805</v>
      </c>
      <c r="X1498" s="42">
        <f t="shared" si="652"/>
        <v>16642383.379255183</v>
      </c>
      <c r="Y1498" s="43">
        <f t="shared" si="647"/>
        <v>14.894669150338814</v>
      </c>
      <c r="Z1498" s="42">
        <f t="shared" si="653"/>
        <v>19258289.504658543</v>
      </c>
      <c r="AA1498" s="43">
        <f t="shared" si="648"/>
        <v>15.718338328055225</v>
      </c>
      <c r="AB1498" s="42">
        <f t="shared" si="654"/>
        <v>140797.04775240889</v>
      </c>
      <c r="AC1498" s="44">
        <f t="shared" si="649"/>
        <v>-99.268901593164074</v>
      </c>
    </row>
    <row r="1499" spans="12:29">
      <c r="L1499" s="36"/>
      <c r="M1499" s="36"/>
      <c r="N1499" s="36"/>
      <c r="O1499" s="36"/>
      <c r="P1499" s="36"/>
      <c r="Q1499" s="36"/>
      <c r="R1499" s="45">
        <v>255</v>
      </c>
      <c r="S1499" s="42">
        <f t="shared" si="650"/>
        <v>38935051</v>
      </c>
      <c r="T1499" s="36"/>
      <c r="U1499" s="45">
        <v>255</v>
      </c>
      <c r="V1499" s="42">
        <f t="shared" si="651"/>
        <v>24283616.409166627</v>
      </c>
      <c r="W1499" s="43">
        <f t="shared" si="643"/>
        <v>-37.63044920843528</v>
      </c>
      <c r="X1499" s="42">
        <f t="shared" si="652"/>
        <v>29153058.994432788</v>
      </c>
      <c r="Y1499" s="43">
        <f t="shared" si="647"/>
        <v>20.052378126958189</v>
      </c>
      <c r="Z1499" s="42">
        <f t="shared" si="653"/>
        <v>35171592.775926158</v>
      </c>
      <c r="AA1499" s="43">
        <f t="shared" si="648"/>
        <v>20.64460467988178</v>
      </c>
      <c r="AB1499" s="42">
        <f t="shared" si="654"/>
        <v>2909370.0634889472</v>
      </c>
      <c r="AC1499" s="44">
        <f t="shared" si="649"/>
        <v>-91.728068495435565</v>
      </c>
    </row>
    <row r="1500" spans="12:29">
      <c r="L1500" s="36"/>
      <c r="M1500" s="36"/>
      <c r="N1500" s="36"/>
      <c r="O1500" s="36"/>
      <c r="P1500" s="36"/>
      <c r="Q1500" s="36"/>
      <c r="R1500" s="45">
        <v>261</v>
      </c>
      <c r="S1500" s="42">
        <f t="shared" si="650"/>
        <v>0</v>
      </c>
      <c r="T1500" s="36"/>
      <c r="U1500" s="45">
        <v>261</v>
      </c>
      <c r="V1500" s="42">
        <f t="shared" si="651"/>
        <v>0</v>
      </c>
      <c r="W1500" s="43" t="str">
        <f t="shared" si="643"/>
        <v>-</v>
      </c>
      <c r="X1500" s="42">
        <f t="shared" si="652"/>
        <v>0</v>
      </c>
      <c r="Y1500" s="43" t="str">
        <f t="shared" si="647"/>
        <v>-</v>
      </c>
      <c r="Z1500" s="42">
        <f t="shared" si="653"/>
        <v>0</v>
      </c>
      <c r="AA1500" s="43" t="str">
        <f t="shared" si="648"/>
        <v>-</v>
      </c>
      <c r="AB1500" s="42">
        <f t="shared" si="654"/>
        <v>0</v>
      </c>
      <c r="AC1500" s="44" t="str">
        <f t="shared" si="649"/>
        <v>-</v>
      </c>
    </row>
    <row r="1501" spans="12:29">
      <c r="L1501" s="36"/>
      <c r="M1501" s="36"/>
      <c r="N1501" s="36"/>
      <c r="O1501" s="36"/>
      <c r="P1501" s="36"/>
      <c r="Q1501" s="36"/>
      <c r="R1501" s="45">
        <v>262</v>
      </c>
      <c r="S1501" s="42">
        <f t="shared" si="650"/>
        <v>0</v>
      </c>
      <c r="T1501" s="36"/>
      <c r="U1501" s="45">
        <v>262</v>
      </c>
      <c r="V1501" s="42">
        <f t="shared" si="651"/>
        <v>0</v>
      </c>
      <c r="W1501" s="43" t="str">
        <f t="shared" si="643"/>
        <v>-</v>
      </c>
      <c r="X1501" s="42">
        <f t="shared" si="652"/>
        <v>0</v>
      </c>
      <c r="Y1501" s="43" t="str">
        <f t="shared" si="647"/>
        <v>-</v>
      </c>
      <c r="Z1501" s="42">
        <f t="shared" si="653"/>
        <v>0</v>
      </c>
      <c r="AA1501" s="43" t="str">
        <f t="shared" si="648"/>
        <v>-</v>
      </c>
      <c r="AB1501" s="42">
        <f t="shared" si="654"/>
        <v>0</v>
      </c>
      <c r="AC1501" s="44" t="str">
        <f t="shared" si="649"/>
        <v>-</v>
      </c>
    </row>
    <row r="1502" spans="12:29">
      <c r="L1502" s="36"/>
      <c r="M1502" s="36"/>
      <c r="N1502" s="36"/>
      <c r="O1502" s="36"/>
      <c r="P1502" s="36"/>
      <c r="Q1502" s="36"/>
      <c r="R1502" s="45">
        <v>264</v>
      </c>
      <c r="S1502" s="42">
        <f t="shared" si="650"/>
        <v>0</v>
      </c>
      <c r="T1502" s="36"/>
      <c r="U1502" s="45">
        <v>264</v>
      </c>
      <c r="V1502" s="42">
        <f t="shared" si="651"/>
        <v>0</v>
      </c>
      <c r="W1502" s="43" t="str">
        <f t="shared" si="643"/>
        <v>-</v>
      </c>
      <c r="X1502" s="42">
        <f t="shared" si="652"/>
        <v>0</v>
      </c>
      <c r="Y1502" s="43" t="str">
        <f t="shared" si="647"/>
        <v>-</v>
      </c>
      <c r="Z1502" s="42">
        <f t="shared" si="653"/>
        <v>0</v>
      </c>
      <c r="AA1502" s="43" t="str">
        <f t="shared" si="648"/>
        <v>-</v>
      </c>
      <c r="AB1502" s="42">
        <f t="shared" si="654"/>
        <v>0</v>
      </c>
      <c r="AC1502" s="44" t="str">
        <f t="shared" si="649"/>
        <v>-</v>
      </c>
    </row>
    <row r="1503" spans="12:29">
      <c r="L1503" s="36"/>
      <c r="M1503" s="36"/>
      <c r="N1503" s="36"/>
      <c r="O1503" s="36"/>
      <c r="P1503" s="36"/>
      <c r="Q1503" s="36"/>
      <c r="R1503" s="45">
        <v>265</v>
      </c>
      <c r="S1503" s="42">
        <f t="shared" ref="S1503:S1509" si="655">SUMIF($G$8:$G$1434,$U1503,S$8:S$1434)</f>
        <v>0</v>
      </c>
      <c r="T1503" s="36"/>
      <c r="U1503" s="45">
        <v>265</v>
      </c>
      <c r="V1503" s="42">
        <f t="shared" ref="V1503:V1509" si="656">SUMIF($G$8:$G$1434,$U1503,V$8:V$1434)</f>
        <v>0</v>
      </c>
      <c r="W1503" s="43" t="str">
        <f t="shared" si="643"/>
        <v>-</v>
      </c>
      <c r="X1503" s="42">
        <f t="shared" ref="X1503:X1509" si="657">SUMIF($G$8:$G$1434,$U1503,X$8:X$1434)</f>
        <v>0</v>
      </c>
      <c r="Y1503" s="43" t="str">
        <f t="shared" si="647"/>
        <v>-</v>
      </c>
      <c r="Z1503" s="42">
        <f t="shared" ref="Z1503:Z1509" si="658">SUMIF($G$8:$G$1434,$U1503,Z$8:Z$1434)</f>
        <v>0</v>
      </c>
      <c r="AA1503" s="43" t="str">
        <f t="shared" si="648"/>
        <v>-</v>
      </c>
      <c r="AB1503" s="42">
        <f t="shared" ref="AB1503:AB1509" si="659">SUMIF($G$8:$G$1434,$U1503,AB$8:AB$1434)</f>
        <v>0</v>
      </c>
      <c r="AC1503" s="44" t="str">
        <f t="shared" si="649"/>
        <v>-</v>
      </c>
    </row>
    <row r="1504" spans="12:29">
      <c r="L1504" s="36"/>
      <c r="M1504" s="36"/>
      <c r="N1504" s="36"/>
      <c r="O1504" s="36"/>
      <c r="P1504" s="36"/>
      <c r="Q1504" s="36"/>
      <c r="R1504" s="45">
        <v>266</v>
      </c>
      <c r="S1504" s="42">
        <f t="shared" si="655"/>
        <v>225847716</v>
      </c>
      <c r="T1504" s="36"/>
      <c r="U1504" s="45">
        <v>266</v>
      </c>
      <c r="V1504" s="42">
        <f t="shared" si="656"/>
        <v>230847724</v>
      </c>
      <c r="W1504" s="43">
        <f t="shared" si="643"/>
        <v>2.2138846867948843</v>
      </c>
      <c r="X1504" s="42">
        <f t="shared" si="657"/>
        <v>253367085.68656126</v>
      </c>
      <c r="Y1504" s="43">
        <f t="shared" si="647"/>
        <v>9.7550719999999842</v>
      </c>
      <c r="Z1504" s="42">
        <f t="shared" si="658"/>
        <v>277528665.04344887</v>
      </c>
      <c r="AA1504" s="43">
        <f t="shared" si="648"/>
        <v>9.5361950000000206</v>
      </c>
      <c r="AB1504" s="42">
        <f t="shared" si="659"/>
        <v>303442626.61321586</v>
      </c>
      <c r="AC1504" s="44">
        <f t="shared" si="649"/>
        <v>9.3374000000000024</v>
      </c>
    </row>
    <row r="1505" spans="12:29">
      <c r="L1505" s="36"/>
      <c r="M1505" s="36"/>
      <c r="N1505" s="36"/>
      <c r="O1505" s="36"/>
      <c r="P1505" s="36"/>
      <c r="Q1505" s="36"/>
      <c r="R1505" s="45">
        <v>267</v>
      </c>
      <c r="S1505" s="42">
        <f t="shared" si="655"/>
        <v>34291156</v>
      </c>
      <c r="T1505" s="36"/>
      <c r="U1505" s="45">
        <v>267</v>
      </c>
      <c r="V1505" s="42">
        <f t="shared" si="656"/>
        <v>0</v>
      </c>
      <c r="W1505" s="43">
        <f>IFERROR(V1505/S1505*100-100,"-")</f>
        <v>-100</v>
      </c>
      <c r="X1505" s="42">
        <f t="shared" si="657"/>
        <v>0</v>
      </c>
      <c r="Y1505" s="43" t="str">
        <f t="shared" si="647"/>
        <v>-</v>
      </c>
      <c r="Z1505" s="42">
        <f t="shared" si="658"/>
        <v>0</v>
      </c>
      <c r="AA1505" s="43" t="str">
        <f t="shared" si="648"/>
        <v>-</v>
      </c>
      <c r="AB1505" s="42">
        <f t="shared" si="659"/>
        <v>0</v>
      </c>
      <c r="AC1505" s="44" t="str">
        <f t="shared" si="649"/>
        <v>-</v>
      </c>
    </row>
    <row r="1506" spans="12:29">
      <c r="L1506" s="36"/>
      <c r="M1506" s="36"/>
      <c r="N1506" s="36"/>
      <c r="O1506" s="36"/>
      <c r="P1506" s="36"/>
      <c r="Q1506" s="36"/>
      <c r="R1506" s="45">
        <v>332</v>
      </c>
      <c r="S1506" s="42">
        <f t="shared" si="655"/>
        <v>0</v>
      </c>
      <c r="T1506" s="36"/>
      <c r="U1506" s="45">
        <v>332</v>
      </c>
      <c r="V1506" s="42">
        <f t="shared" si="656"/>
        <v>0</v>
      </c>
      <c r="W1506" s="43" t="str">
        <f>IFERROR(V1506/S1506*100-100,"-")</f>
        <v>-</v>
      </c>
      <c r="X1506" s="42">
        <f t="shared" si="657"/>
        <v>0</v>
      </c>
      <c r="Y1506" s="43" t="str">
        <f>IFERROR(X1506/V1506*100-100,"-")</f>
        <v>-</v>
      </c>
      <c r="Z1506" s="42">
        <f t="shared" si="658"/>
        <v>0</v>
      </c>
      <c r="AA1506" s="43" t="str">
        <f>IFERROR(Z1506/X1506*100-100,"-")</f>
        <v>-</v>
      </c>
      <c r="AB1506" s="42">
        <f t="shared" si="659"/>
        <v>0</v>
      </c>
      <c r="AC1506" s="44" t="str">
        <f>IFERROR(AB1506/Z1506*100-100,"-")</f>
        <v>-</v>
      </c>
    </row>
    <row r="1507" spans="12:29">
      <c r="L1507" s="36"/>
      <c r="M1507" s="36"/>
      <c r="N1507" s="36"/>
      <c r="O1507" s="36"/>
      <c r="P1507" s="36"/>
      <c r="Q1507" s="36"/>
      <c r="R1507" s="45">
        <v>420</v>
      </c>
      <c r="S1507" s="42">
        <f t="shared" si="655"/>
        <v>0</v>
      </c>
      <c r="T1507" s="36"/>
      <c r="U1507" s="45">
        <v>420</v>
      </c>
      <c r="V1507" s="42">
        <f t="shared" si="656"/>
        <v>0</v>
      </c>
      <c r="W1507" s="43" t="str">
        <f>IFERROR(V1507/S1507*100-100,"-")</f>
        <v>-</v>
      </c>
      <c r="X1507" s="42">
        <f t="shared" si="657"/>
        <v>0</v>
      </c>
      <c r="Y1507" s="43" t="str">
        <f>IFERROR(X1507/V1507*100-100,"-")</f>
        <v>-</v>
      </c>
      <c r="Z1507" s="42">
        <f t="shared" si="658"/>
        <v>0</v>
      </c>
      <c r="AA1507" s="43" t="str">
        <f>IFERROR(Z1507/X1507*100-100,"-")</f>
        <v>-</v>
      </c>
      <c r="AB1507" s="42">
        <f t="shared" si="659"/>
        <v>0</v>
      </c>
      <c r="AC1507" s="44" t="str">
        <f>IFERROR(AB1507/Z1507*100-100,"-")</f>
        <v>-</v>
      </c>
    </row>
    <row r="1508" spans="12:29">
      <c r="L1508" s="36"/>
      <c r="M1508" s="36"/>
      <c r="N1508" s="36"/>
      <c r="O1508" s="36"/>
      <c r="P1508" s="36"/>
      <c r="Q1508" s="36"/>
      <c r="R1508" s="45">
        <v>421</v>
      </c>
      <c r="S1508" s="42">
        <f t="shared" si="655"/>
        <v>0</v>
      </c>
      <c r="T1508" s="36"/>
      <c r="U1508" s="45">
        <v>421</v>
      </c>
      <c r="V1508" s="42">
        <f t="shared" si="656"/>
        <v>0</v>
      </c>
      <c r="W1508" s="43" t="str">
        <f>IFERROR(V1508/S1508*100-100,"-")</f>
        <v>-</v>
      </c>
      <c r="X1508" s="42">
        <f t="shared" si="657"/>
        <v>0</v>
      </c>
      <c r="Y1508" s="43" t="str">
        <f>IFERROR(X1508/V1508*100-100,"-")</f>
        <v>-</v>
      </c>
      <c r="Z1508" s="42">
        <f t="shared" si="658"/>
        <v>0</v>
      </c>
      <c r="AA1508" s="43" t="str">
        <f>IFERROR(Z1508/X1508*100-100,"-")</f>
        <v>-</v>
      </c>
      <c r="AB1508" s="42">
        <f t="shared" si="659"/>
        <v>0</v>
      </c>
      <c r="AC1508" s="44" t="str">
        <f>IFERROR(AB1508/Z1508*100-100,"-")</f>
        <v>-</v>
      </c>
    </row>
    <row r="1509" spans="12:29">
      <c r="L1509" s="36"/>
      <c r="M1509" s="36"/>
      <c r="N1509" s="36"/>
      <c r="O1509" s="36"/>
      <c r="P1509" s="36"/>
      <c r="Q1509" s="36"/>
      <c r="R1509" s="46">
        <v>432</v>
      </c>
      <c r="S1509" s="42">
        <f t="shared" si="655"/>
        <v>0</v>
      </c>
      <c r="T1509" s="36"/>
      <c r="U1509" s="45">
        <v>432</v>
      </c>
      <c r="V1509" s="42">
        <f t="shared" si="656"/>
        <v>0</v>
      </c>
      <c r="W1509" s="43" t="str">
        <f>IFERROR(V1509/S1509*100-100,"-")</f>
        <v>-</v>
      </c>
      <c r="X1509" s="42">
        <f t="shared" si="657"/>
        <v>0</v>
      </c>
      <c r="Y1509" s="43" t="str">
        <f>IFERROR(X1509/V1509*100-100,"-")</f>
        <v>-</v>
      </c>
      <c r="Z1509" s="42">
        <f t="shared" si="658"/>
        <v>0</v>
      </c>
      <c r="AA1509" s="43" t="str">
        <f>IFERROR(Z1509/X1509*100-100,"-")</f>
        <v>-</v>
      </c>
      <c r="AB1509" s="42">
        <f t="shared" si="659"/>
        <v>0</v>
      </c>
      <c r="AC1509" s="44" t="str">
        <f>IFERROR(AB1509/Z1509*100-100,"-")</f>
        <v>-</v>
      </c>
    </row>
    <row r="1510" spans="12:29">
      <c r="L1510" s="36"/>
      <c r="M1510" s="36"/>
      <c r="N1510" s="38"/>
      <c r="O1510" s="36"/>
      <c r="P1510" s="36"/>
      <c r="Q1510" s="36"/>
      <c r="R1510" s="47" t="s">
        <v>21</v>
      </c>
      <c r="S1510" s="48">
        <f>SUM(S1439:S1509)</f>
        <v>17168841229</v>
      </c>
      <c r="T1510" s="36"/>
      <c r="U1510" s="87" t="s">
        <v>21</v>
      </c>
      <c r="V1510" s="88">
        <f>SUM(V1439:V1509)</f>
        <v>18933037896.575844</v>
      </c>
      <c r="W1510" s="88"/>
      <c r="X1510" s="88">
        <f>SUM(X1439:X1509)</f>
        <v>18956374124.033569</v>
      </c>
      <c r="Y1510" s="88"/>
      <c r="Z1510" s="88">
        <f>SUM(Z1439:Z1509)</f>
        <v>20658573232.9883</v>
      </c>
      <c r="AA1510" s="49"/>
      <c r="AB1510" s="49" t="e">
        <f>SUM(AB1439:AB1509)</f>
        <v>#REF!</v>
      </c>
      <c r="AC1510" s="50"/>
    </row>
    <row r="1511" spans="12:29">
      <c r="L1511" s="36"/>
      <c r="M1511" s="36"/>
      <c r="N1511" s="73"/>
      <c r="O1511" s="36"/>
      <c r="P1511" s="36"/>
      <c r="Q1511" s="36"/>
      <c r="R1511" s="36" t="s">
        <v>451</v>
      </c>
      <c r="S1511" s="38">
        <f>+S1510-S1434</f>
        <v>0</v>
      </c>
      <c r="T1511" s="36"/>
      <c r="U1511" s="36" t="s">
        <v>451</v>
      </c>
      <c r="V1511" s="38">
        <f>+V1510-V1434</f>
        <v>0</v>
      </c>
      <c r="W1511" s="40"/>
      <c r="X1511" s="38">
        <f>+X1510-X1434</f>
        <v>0</v>
      </c>
      <c r="Y1511" s="40"/>
      <c r="Z1511" s="38">
        <f>+Z1510-Z1434</f>
        <v>0</v>
      </c>
      <c r="AB1511" s="38" t="e">
        <f>+AB1510-AB1434</f>
        <v>#REF!</v>
      </c>
    </row>
    <row r="1512" spans="12:29">
      <c r="L1512" s="36"/>
      <c r="M1512" s="36"/>
      <c r="N1512" s="73"/>
      <c r="O1512" s="36"/>
      <c r="P1512" s="36"/>
      <c r="Q1512" s="36"/>
      <c r="R1512" s="36"/>
      <c r="S1512" s="36"/>
      <c r="T1512" s="36"/>
      <c r="U1512" s="36"/>
      <c r="V1512" s="36"/>
    </row>
    <row r="1513" spans="12:29">
      <c r="L1513" s="36"/>
      <c r="M1513" s="36"/>
      <c r="N1513" s="38"/>
      <c r="O1513" s="36"/>
      <c r="P1513" s="36"/>
      <c r="Q1513" s="36"/>
      <c r="R1513" s="36"/>
      <c r="S1513" s="36"/>
      <c r="T1513" s="36"/>
      <c r="U1513" s="36"/>
      <c r="V1513" s="36"/>
    </row>
    <row r="1514" spans="12:29">
      <c r="L1514" s="36"/>
      <c r="M1514" s="36"/>
      <c r="N1514" s="36"/>
      <c r="O1514" s="36"/>
      <c r="P1514" s="36"/>
      <c r="Q1514" s="36"/>
      <c r="R1514" s="36"/>
      <c r="S1514" s="36"/>
      <c r="T1514" s="36"/>
      <c r="U1514" s="36"/>
      <c r="V1514" s="36"/>
    </row>
    <row r="1515" spans="12:29">
      <c r="L1515" s="36"/>
      <c r="M1515" s="36"/>
      <c r="N1515" s="36"/>
      <c r="O1515" s="36"/>
      <c r="P1515" s="36"/>
      <c r="Q1515" s="36"/>
      <c r="R1515" s="36"/>
      <c r="S1515" s="36"/>
      <c r="T1515" s="36"/>
      <c r="U1515" s="36"/>
      <c r="V1515" s="36"/>
    </row>
    <row r="1516" spans="12:29">
      <c r="L1516" s="36"/>
      <c r="M1516" s="36"/>
      <c r="N1516" s="36"/>
      <c r="O1516" s="36"/>
      <c r="P1516" s="36"/>
      <c r="Q1516" s="36"/>
      <c r="R1516" s="36"/>
      <c r="S1516" s="36"/>
      <c r="T1516" s="36"/>
      <c r="U1516" s="36"/>
      <c r="V1516" s="36"/>
    </row>
    <row r="1517" spans="12:29">
      <c r="L1517" s="36"/>
      <c r="M1517" s="36"/>
      <c r="N1517" s="36"/>
      <c r="O1517" s="36"/>
      <c r="P1517" s="36"/>
      <c r="Q1517" s="36"/>
      <c r="R1517" s="36"/>
      <c r="S1517" s="36"/>
      <c r="T1517" s="36"/>
      <c r="U1517" s="36"/>
      <c r="V1517" s="36"/>
    </row>
    <row r="1518" spans="12:29">
      <c r="L1518" s="36"/>
      <c r="M1518" s="36"/>
      <c r="N1518" s="36"/>
      <c r="O1518" s="36"/>
      <c r="P1518" s="36"/>
      <c r="Q1518" s="36"/>
      <c r="R1518" s="36"/>
      <c r="S1518" s="36"/>
      <c r="T1518" s="36"/>
      <c r="U1518" s="36"/>
      <c r="V1518" s="36"/>
    </row>
    <row r="1519" spans="12:29">
      <c r="L1519" s="36"/>
      <c r="M1519" s="36"/>
      <c r="N1519" s="36"/>
      <c r="O1519" s="36"/>
      <c r="P1519" s="36"/>
      <c r="Q1519" s="36"/>
      <c r="R1519" s="36"/>
      <c r="S1519" s="36"/>
      <c r="T1519" s="36"/>
      <c r="U1519" s="36"/>
      <c r="V1519" s="36"/>
    </row>
    <row r="1520" spans="12:29">
      <c r="L1520" s="36"/>
      <c r="M1520" s="36"/>
      <c r="N1520" s="36"/>
      <c r="O1520" s="36"/>
      <c r="P1520" s="36"/>
      <c r="Q1520" s="36"/>
      <c r="R1520" s="36"/>
      <c r="S1520" s="36"/>
      <c r="T1520" s="36"/>
      <c r="U1520" s="36"/>
      <c r="V1520" s="36"/>
    </row>
    <row r="1521" spans="12:22">
      <c r="L1521" s="36"/>
      <c r="M1521" s="36"/>
      <c r="N1521" s="36"/>
      <c r="O1521" s="36"/>
      <c r="P1521" s="36"/>
      <c r="Q1521" s="36"/>
      <c r="R1521" s="36"/>
      <c r="S1521" s="36"/>
      <c r="T1521" s="36"/>
      <c r="U1521" s="36"/>
      <c r="V1521" s="36"/>
    </row>
    <row r="1522" spans="12:22">
      <c r="L1522" s="36"/>
      <c r="M1522" s="36"/>
      <c r="N1522" s="36"/>
      <c r="O1522" s="36"/>
      <c r="P1522" s="36"/>
      <c r="Q1522" s="36"/>
      <c r="R1522" s="36"/>
      <c r="S1522" s="36"/>
      <c r="T1522" s="36"/>
      <c r="U1522" s="36"/>
      <c r="V1522" s="36"/>
    </row>
    <row r="1523" spans="12:22">
      <c r="L1523" s="36"/>
      <c r="M1523" s="36"/>
      <c r="N1523" s="36"/>
      <c r="O1523" s="36"/>
      <c r="P1523" s="36"/>
      <c r="Q1523" s="36"/>
      <c r="R1523" s="36"/>
      <c r="S1523" s="36"/>
      <c r="T1523" s="36"/>
      <c r="U1523" s="36"/>
      <c r="V1523" s="36"/>
    </row>
    <row r="1524" spans="12:22">
      <c r="L1524" s="36"/>
      <c r="M1524" s="36"/>
      <c r="N1524" s="36"/>
      <c r="O1524" s="36"/>
      <c r="P1524" s="36"/>
      <c r="Q1524" s="36"/>
      <c r="R1524" s="36"/>
      <c r="S1524" s="36"/>
      <c r="T1524" s="36"/>
      <c r="U1524" s="36"/>
      <c r="V1524" s="36"/>
    </row>
    <row r="1525" spans="12:22">
      <c r="L1525" s="36"/>
      <c r="M1525" s="36"/>
      <c r="N1525" s="36"/>
      <c r="O1525" s="36"/>
      <c r="P1525" s="36"/>
      <c r="Q1525" s="36"/>
      <c r="R1525" s="36"/>
      <c r="S1525" s="36"/>
      <c r="T1525" s="36"/>
      <c r="U1525" s="36"/>
      <c r="V1525" s="36"/>
    </row>
    <row r="1526" spans="12:22">
      <c r="L1526" s="36"/>
      <c r="M1526" s="36"/>
      <c r="N1526" s="36"/>
      <c r="O1526" s="36"/>
      <c r="P1526" s="36"/>
      <c r="Q1526" s="36"/>
      <c r="R1526" s="36"/>
      <c r="S1526" s="36"/>
      <c r="T1526" s="36"/>
      <c r="U1526" s="36"/>
      <c r="V1526" s="36"/>
    </row>
    <row r="1527" spans="12:22">
      <c r="L1527" s="36"/>
      <c r="M1527" s="36"/>
      <c r="N1527" s="36"/>
      <c r="O1527" s="36"/>
      <c r="P1527" s="36"/>
      <c r="Q1527" s="36"/>
      <c r="R1527" s="36"/>
      <c r="S1527" s="36"/>
      <c r="T1527" s="36"/>
      <c r="U1527" s="36"/>
      <c r="V1527" s="36"/>
    </row>
    <row r="1528" spans="12:22">
      <c r="L1528" s="36"/>
      <c r="M1528" s="36"/>
      <c r="N1528" s="36"/>
      <c r="O1528" s="36"/>
      <c r="P1528" s="36"/>
      <c r="Q1528" s="36"/>
      <c r="R1528" s="36"/>
      <c r="S1528" s="36"/>
      <c r="T1528" s="36"/>
      <c r="U1528" s="36"/>
      <c r="V1528" s="36"/>
    </row>
    <row r="1529" spans="12:22">
      <c r="L1529" s="36"/>
      <c r="M1529" s="36"/>
      <c r="N1529" s="36"/>
      <c r="O1529" s="36"/>
      <c r="P1529" s="36"/>
      <c r="Q1529" s="36"/>
      <c r="R1529" s="36"/>
      <c r="S1529" s="36"/>
      <c r="T1529" s="36"/>
      <c r="U1529" s="36"/>
      <c r="V1529" s="36"/>
    </row>
    <row r="1530" spans="12:22">
      <c r="L1530" s="36"/>
      <c r="M1530" s="36"/>
      <c r="N1530" s="36"/>
      <c r="O1530" s="36"/>
      <c r="P1530" s="36"/>
      <c r="Q1530" s="36"/>
      <c r="R1530" s="36"/>
      <c r="S1530" s="36"/>
      <c r="T1530" s="36"/>
      <c r="U1530" s="36"/>
      <c r="V1530" s="36"/>
    </row>
    <row r="1531" spans="12:22">
      <c r="L1531" s="36"/>
      <c r="M1531" s="36"/>
      <c r="N1531" s="36"/>
      <c r="O1531" s="36"/>
      <c r="P1531" s="36"/>
      <c r="Q1531" s="36"/>
      <c r="R1531" s="36"/>
      <c r="S1531" s="36"/>
      <c r="T1531" s="36"/>
      <c r="U1531" s="36"/>
      <c r="V1531" s="36"/>
    </row>
    <row r="1532" spans="12:22">
      <c r="L1532" s="36"/>
      <c r="M1532" s="36"/>
      <c r="N1532" s="36"/>
      <c r="O1532" s="36"/>
      <c r="P1532" s="36"/>
      <c r="Q1532" s="36"/>
      <c r="R1532" s="36"/>
      <c r="S1532" s="36"/>
      <c r="T1532" s="36"/>
      <c r="U1532" s="36"/>
      <c r="V1532" s="36"/>
    </row>
    <row r="1533" spans="12:22">
      <c r="L1533" s="36"/>
      <c r="M1533" s="36"/>
      <c r="N1533" s="36"/>
      <c r="O1533" s="36"/>
      <c r="P1533" s="36"/>
      <c r="Q1533" s="36"/>
      <c r="R1533" s="36"/>
      <c r="S1533" s="36"/>
      <c r="T1533" s="36"/>
      <c r="U1533" s="36"/>
      <c r="V1533" s="36"/>
    </row>
    <row r="1534" spans="12:22">
      <c r="L1534" s="36"/>
      <c r="M1534" s="36"/>
      <c r="N1534" s="36"/>
      <c r="O1534" s="36"/>
      <c r="P1534" s="36"/>
      <c r="Q1534" s="36"/>
      <c r="R1534" s="36"/>
      <c r="S1534" s="36"/>
      <c r="T1534" s="36"/>
      <c r="U1534" s="36"/>
      <c r="V1534" s="36"/>
    </row>
    <row r="1535" spans="12:22">
      <c r="L1535" s="36"/>
      <c r="M1535" s="36"/>
      <c r="N1535" s="36"/>
      <c r="O1535" s="36"/>
      <c r="P1535" s="36"/>
      <c r="Q1535" s="36"/>
      <c r="R1535" s="36"/>
      <c r="S1535" s="36"/>
      <c r="T1535" s="36"/>
      <c r="U1535" s="36"/>
      <c r="V1535" s="36"/>
    </row>
    <row r="1536" spans="12:22">
      <c r="L1536" s="36"/>
      <c r="M1536" s="36"/>
      <c r="N1536" s="36"/>
      <c r="O1536" s="36"/>
      <c r="P1536" s="36"/>
      <c r="Q1536" s="36"/>
      <c r="R1536" s="36"/>
      <c r="S1536" s="36"/>
      <c r="T1536" s="36"/>
      <c r="U1536" s="36"/>
      <c r="V1536" s="36"/>
    </row>
    <row r="1537" spans="12:22">
      <c r="L1537" s="36"/>
      <c r="M1537" s="36"/>
      <c r="N1537" s="36"/>
      <c r="O1537" s="36"/>
      <c r="P1537" s="36"/>
      <c r="Q1537" s="36"/>
      <c r="R1537" s="36"/>
      <c r="S1537" s="36"/>
      <c r="T1537" s="36"/>
      <c r="U1537" s="36"/>
      <c r="V1537" s="36"/>
    </row>
    <row r="1538" spans="12:22">
      <c r="L1538" s="36"/>
      <c r="M1538" s="36"/>
      <c r="N1538" s="36"/>
      <c r="O1538" s="36"/>
      <c r="P1538" s="36"/>
      <c r="Q1538" s="36"/>
      <c r="R1538" s="36"/>
      <c r="S1538" s="36"/>
      <c r="T1538" s="36"/>
      <c r="U1538" s="36"/>
      <c r="V1538" s="36"/>
    </row>
    <row r="1539" spans="12:22">
      <c r="L1539" s="36"/>
      <c r="M1539" s="36"/>
      <c r="N1539" s="36"/>
      <c r="O1539" s="36"/>
      <c r="P1539" s="36"/>
      <c r="Q1539" s="36"/>
      <c r="R1539" s="36"/>
      <c r="S1539" s="36"/>
      <c r="T1539" s="36"/>
      <c r="U1539" s="36"/>
      <c r="V1539" s="36"/>
    </row>
    <row r="1540" spans="12:22">
      <c r="L1540" s="36"/>
      <c r="M1540" s="36"/>
      <c r="N1540" s="36"/>
      <c r="O1540" s="36"/>
      <c r="P1540" s="36"/>
      <c r="Q1540" s="36"/>
      <c r="R1540" s="36"/>
      <c r="S1540" s="36"/>
      <c r="T1540" s="36"/>
      <c r="U1540" s="36"/>
      <c r="V1540" s="36"/>
    </row>
    <row r="1541" spans="12:22">
      <c r="L1541" s="36"/>
      <c r="M1541" s="36"/>
      <c r="N1541" s="36"/>
      <c r="O1541" s="36"/>
      <c r="P1541" s="36"/>
      <c r="Q1541" s="36"/>
      <c r="R1541" s="36"/>
      <c r="S1541" s="36"/>
      <c r="T1541" s="36"/>
      <c r="U1541" s="36"/>
      <c r="V1541" s="36"/>
    </row>
    <row r="1542" spans="12:22">
      <c r="L1542" s="36"/>
      <c r="M1542" s="36"/>
      <c r="N1542" s="36"/>
      <c r="O1542" s="36"/>
      <c r="P1542" s="36"/>
      <c r="Q1542" s="36"/>
      <c r="R1542" s="36"/>
      <c r="S1542" s="36"/>
      <c r="T1542" s="36"/>
      <c r="U1542" s="36"/>
      <c r="V1542" s="36"/>
    </row>
    <row r="1543" spans="12:22">
      <c r="L1543" s="36"/>
      <c r="M1543" s="36"/>
      <c r="N1543" s="36"/>
      <c r="O1543" s="36"/>
      <c r="P1543" s="36"/>
      <c r="Q1543" s="36"/>
      <c r="R1543" s="36"/>
      <c r="S1543" s="36"/>
      <c r="T1543" s="36"/>
      <c r="U1543" s="36"/>
      <c r="V1543" s="36"/>
    </row>
    <row r="1544" spans="12:22">
      <c r="L1544" s="36"/>
      <c r="M1544" s="36"/>
      <c r="N1544" s="36"/>
      <c r="O1544" s="36"/>
      <c r="P1544" s="36"/>
      <c r="Q1544" s="36"/>
      <c r="R1544" s="36"/>
      <c r="S1544" s="36"/>
      <c r="T1544" s="36"/>
      <c r="U1544" s="36"/>
      <c r="V1544" s="36"/>
    </row>
    <row r="1545" spans="12:22">
      <c r="L1545" s="36"/>
      <c r="M1545" s="36"/>
      <c r="N1545" s="36"/>
      <c r="O1545" s="36"/>
      <c r="P1545" s="36"/>
      <c r="Q1545" s="36"/>
      <c r="R1545" s="36"/>
      <c r="S1545" s="36"/>
      <c r="T1545" s="36"/>
      <c r="U1545" s="36"/>
      <c r="V1545" s="36"/>
    </row>
    <row r="1546" spans="12:22">
      <c r="L1546" s="36"/>
      <c r="M1546" s="36"/>
      <c r="N1546" s="36"/>
      <c r="O1546" s="36"/>
      <c r="P1546" s="36"/>
      <c r="Q1546" s="36"/>
      <c r="R1546" s="36"/>
      <c r="S1546" s="36"/>
      <c r="T1546" s="36"/>
      <c r="U1546" s="36"/>
      <c r="V1546" s="36"/>
    </row>
    <row r="1547" spans="12:22">
      <c r="L1547" s="36"/>
      <c r="M1547" s="36"/>
      <c r="N1547" s="36"/>
      <c r="O1547" s="36"/>
      <c r="P1547" s="36"/>
      <c r="Q1547" s="36"/>
      <c r="R1547" s="36"/>
      <c r="S1547" s="36"/>
      <c r="T1547" s="36"/>
      <c r="U1547" s="36"/>
      <c r="V1547" s="36"/>
    </row>
    <row r="1548" spans="12:22">
      <c r="L1548" s="36"/>
      <c r="M1548" s="36"/>
      <c r="N1548" s="36"/>
      <c r="O1548" s="36"/>
      <c r="P1548" s="36"/>
      <c r="Q1548" s="36"/>
      <c r="R1548" s="36"/>
      <c r="S1548" s="36"/>
      <c r="T1548" s="36"/>
      <c r="U1548" s="36"/>
      <c r="V1548" s="36"/>
    </row>
    <row r="1549" spans="12:22">
      <c r="L1549" s="36"/>
      <c r="M1549" s="36"/>
      <c r="N1549" s="36"/>
      <c r="O1549" s="36"/>
      <c r="P1549" s="36"/>
      <c r="Q1549" s="36"/>
      <c r="R1549" s="36"/>
      <c r="S1549" s="36"/>
      <c r="T1549" s="36"/>
      <c r="U1549" s="36"/>
      <c r="V1549" s="36"/>
    </row>
    <row r="1550" spans="12:22">
      <c r="L1550" s="36"/>
      <c r="M1550" s="36"/>
      <c r="N1550" s="36"/>
      <c r="O1550" s="36"/>
      <c r="P1550" s="36"/>
      <c r="Q1550" s="36"/>
      <c r="R1550" s="36"/>
      <c r="S1550" s="36"/>
      <c r="T1550" s="36"/>
      <c r="U1550" s="36"/>
      <c r="V1550" s="36"/>
    </row>
    <row r="1551" spans="12:22">
      <c r="L1551" s="36"/>
      <c r="M1551" s="36"/>
      <c r="N1551" s="36"/>
      <c r="O1551" s="36"/>
      <c r="P1551" s="36"/>
      <c r="Q1551" s="36"/>
      <c r="R1551" s="36"/>
      <c r="S1551" s="36"/>
      <c r="T1551" s="36"/>
      <c r="U1551" s="36"/>
      <c r="V1551" s="36"/>
    </row>
    <row r="1552" spans="12:22">
      <c r="L1552" s="36"/>
      <c r="M1552" s="36"/>
      <c r="N1552" s="36"/>
      <c r="O1552" s="36"/>
      <c r="P1552" s="36"/>
      <c r="Q1552" s="36"/>
      <c r="R1552" s="36"/>
      <c r="S1552" s="36"/>
      <c r="T1552" s="36"/>
      <c r="U1552" s="36"/>
      <c r="V1552" s="36"/>
    </row>
    <row r="1553" spans="12:22">
      <c r="L1553" s="36"/>
      <c r="M1553" s="36"/>
      <c r="N1553" s="36"/>
      <c r="O1553" s="36"/>
      <c r="P1553" s="36"/>
      <c r="Q1553" s="36"/>
      <c r="R1553" s="36"/>
      <c r="S1553" s="36"/>
      <c r="T1553" s="36"/>
      <c r="U1553" s="36"/>
      <c r="V1553" s="36"/>
    </row>
    <row r="1554" spans="12:22">
      <c r="L1554" s="36"/>
      <c r="M1554" s="36"/>
      <c r="N1554" s="36"/>
      <c r="O1554" s="36"/>
      <c r="P1554" s="36"/>
      <c r="Q1554" s="36"/>
      <c r="R1554" s="36"/>
      <c r="S1554" s="36"/>
      <c r="T1554" s="36"/>
      <c r="U1554" s="36"/>
      <c r="V1554" s="36"/>
    </row>
    <row r="1555" spans="12:22">
      <c r="L1555" s="36"/>
      <c r="M1555" s="36"/>
      <c r="N1555" s="36"/>
      <c r="O1555" s="36"/>
      <c r="P1555" s="36"/>
      <c r="Q1555" s="36"/>
      <c r="R1555" s="36"/>
      <c r="S1555" s="36"/>
      <c r="T1555" s="36"/>
      <c r="U1555" s="36"/>
      <c r="V1555" s="36"/>
    </row>
    <row r="1556" spans="12:22">
      <c r="L1556" s="36"/>
      <c r="M1556" s="36"/>
      <c r="N1556" s="36"/>
      <c r="O1556" s="36"/>
      <c r="P1556" s="36"/>
      <c r="Q1556" s="36"/>
      <c r="R1556" s="36"/>
      <c r="S1556" s="36"/>
      <c r="T1556" s="36"/>
      <c r="U1556" s="36"/>
      <c r="V1556" s="36"/>
    </row>
    <row r="1557" spans="12:22">
      <c r="L1557" s="36"/>
      <c r="M1557" s="36"/>
      <c r="N1557" s="36"/>
      <c r="O1557" s="36"/>
      <c r="P1557" s="36"/>
      <c r="Q1557" s="36"/>
      <c r="R1557" s="36"/>
      <c r="S1557" s="36"/>
      <c r="T1557" s="36"/>
      <c r="U1557" s="36"/>
      <c r="V1557" s="36"/>
    </row>
    <row r="1558" spans="12:22">
      <c r="L1558" s="36"/>
      <c r="M1558" s="36"/>
      <c r="N1558" s="36"/>
      <c r="O1558" s="36"/>
      <c r="P1558" s="36"/>
      <c r="Q1558" s="36"/>
      <c r="R1558" s="36"/>
      <c r="S1558" s="36"/>
      <c r="T1558" s="36"/>
      <c r="U1558" s="36"/>
      <c r="V1558" s="36"/>
    </row>
    <row r="1559" spans="12:22">
      <c r="L1559" s="36"/>
      <c r="M1559" s="36"/>
      <c r="N1559" s="36"/>
      <c r="O1559" s="36"/>
      <c r="P1559" s="36"/>
      <c r="Q1559" s="36"/>
      <c r="R1559" s="36"/>
      <c r="S1559" s="36"/>
      <c r="T1559" s="36"/>
      <c r="U1559" s="36"/>
      <c r="V1559" s="36"/>
    </row>
    <row r="1560" spans="12:22">
      <c r="L1560" s="36"/>
      <c r="M1560" s="36"/>
      <c r="N1560" s="36"/>
      <c r="O1560" s="36"/>
      <c r="P1560" s="36"/>
      <c r="Q1560" s="36"/>
      <c r="R1560" s="36"/>
      <c r="S1560" s="36"/>
      <c r="T1560" s="36"/>
      <c r="U1560" s="36"/>
      <c r="V1560" s="36"/>
    </row>
    <row r="1561" spans="12:22">
      <c r="L1561" s="36"/>
      <c r="M1561" s="36"/>
      <c r="N1561" s="36"/>
      <c r="O1561" s="36"/>
      <c r="P1561" s="36"/>
      <c r="Q1561" s="36"/>
      <c r="R1561" s="36"/>
      <c r="S1561" s="36"/>
      <c r="T1561" s="36"/>
      <c r="U1561" s="36"/>
      <c r="V1561" s="36"/>
    </row>
    <row r="1562" spans="12:22">
      <c r="L1562" s="36"/>
      <c r="M1562" s="36"/>
      <c r="N1562" s="36"/>
      <c r="O1562" s="36"/>
      <c r="P1562" s="36"/>
      <c r="Q1562" s="36"/>
      <c r="R1562" s="36"/>
      <c r="S1562" s="36"/>
      <c r="T1562" s="36"/>
      <c r="U1562" s="36"/>
      <c r="V1562" s="36"/>
    </row>
    <row r="1563" spans="12:22">
      <c r="L1563" s="36"/>
      <c r="M1563" s="36"/>
      <c r="N1563" s="36"/>
      <c r="O1563" s="36"/>
      <c r="P1563" s="36"/>
      <c r="Q1563" s="36"/>
      <c r="R1563" s="36"/>
      <c r="S1563" s="36"/>
      <c r="T1563" s="36"/>
      <c r="U1563" s="36"/>
      <c r="V1563" s="36"/>
    </row>
    <row r="1564" spans="12:22">
      <c r="L1564" s="36"/>
      <c r="M1564" s="36"/>
      <c r="N1564" s="36"/>
      <c r="O1564" s="36"/>
      <c r="P1564" s="36"/>
      <c r="Q1564" s="36"/>
      <c r="R1564" s="36"/>
      <c r="S1564" s="36"/>
      <c r="T1564" s="36"/>
      <c r="U1564" s="36"/>
      <c r="V1564" s="36"/>
    </row>
    <row r="1565" spans="12:22">
      <c r="L1565" s="36"/>
      <c r="M1565" s="36"/>
      <c r="N1565" s="36"/>
      <c r="O1565" s="36"/>
      <c r="P1565" s="36"/>
      <c r="Q1565" s="36"/>
      <c r="R1565" s="36"/>
      <c r="S1565" s="36"/>
      <c r="T1565" s="36"/>
      <c r="U1565" s="36"/>
      <c r="V1565" s="36"/>
    </row>
    <row r="1566" spans="12:22">
      <c r="L1566" s="36"/>
      <c r="M1566" s="36"/>
      <c r="N1566" s="36"/>
      <c r="O1566" s="36"/>
      <c r="P1566" s="36"/>
      <c r="Q1566" s="36"/>
      <c r="R1566" s="36"/>
      <c r="S1566" s="36"/>
      <c r="T1566" s="36"/>
      <c r="U1566" s="36"/>
      <c r="V1566" s="36"/>
    </row>
    <row r="1567" spans="12:22">
      <c r="L1567" s="36"/>
      <c r="M1567" s="36"/>
      <c r="N1567" s="36"/>
      <c r="O1567" s="36"/>
      <c r="P1567" s="36"/>
      <c r="Q1567" s="36"/>
      <c r="R1567" s="36"/>
      <c r="S1567" s="36"/>
      <c r="T1567" s="36"/>
      <c r="U1567" s="36"/>
      <c r="V1567" s="36"/>
    </row>
    <row r="1568" spans="12:22">
      <c r="L1568" s="36"/>
      <c r="M1568" s="36"/>
      <c r="N1568" s="36"/>
      <c r="O1568" s="36"/>
      <c r="P1568" s="36"/>
      <c r="Q1568" s="36"/>
      <c r="R1568" s="36"/>
      <c r="S1568" s="36"/>
      <c r="T1568" s="36"/>
      <c r="U1568" s="36"/>
      <c r="V1568" s="36"/>
    </row>
    <row r="1569" spans="12:22">
      <c r="L1569" s="36"/>
      <c r="M1569" s="36"/>
      <c r="N1569" s="36"/>
      <c r="O1569" s="36"/>
      <c r="P1569" s="36"/>
      <c r="Q1569" s="36"/>
      <c r="R1569" s="36"/>
      <c r="S1569" s="36"/>
      <c r="T1569" s="36"/>
      <c r="U1569" s="36"/>
      <c r="V1569" s="36"/>
    </row>
  </sheetData>
  <customSheetViews>
    <customSheetView guid="{E882062D-34D6-4B4F-996F-377D9BB5368E}" scale="75" hiddenRows="1" hiddenColumns="1" topLeftCell="E1">
      <selection activeCell="X1051" sqref="X1051"/>
      <pageMargins left="0.78740157499999996" right="0.78740157499999996" top="0.984251969" bottom="0.984251969" header="0.4921259845" footer="0.4921259845"/>
    </customSheetView>
    <customSheetView guid="{9E4A58F8-D06C-41D0-A768-6DD56FBDC82A}" scale="85" showGridLines="0" hiddenRows="1" hiddenColumns="1" topLeftCell="N7">
      <selection activeCell="AF21" sqref="AF21"/>
      <pageMargins left="0.78740157499999996" right="0.78740157499999996" top="0.984251969" bottom="0.984251969" header="0.4921259845" footer="0.4921259845"/>
      <pageSetup orientation="portrait" r:id="rId1"/>
    </customSheetView>
    <customSheetView guid="{36FFA26B-102D-4E99-8C1E-495FB8BB2D1F}" scale="85" showGridLines="0" hiddenRows="1" hiddenColumns="1" topLeftCell="S451">
      <selection activeCell="V467" sqref="V467"/>
      <pageMargins left="0.78740157499999996" right="0.78740157499999996" top="0.984251969" bottom="0.984251969" header="0.4921259845" footer="0.4921259845"/>
      <pageSetup orientation="portrait" r:id="rId2"/>
    </customSheetView>
    <customSheetView guid="{BD69D53E-7625-42E6-B8A2-9A3F84FA0B1A}" scale="85" showPageBreaks="1" showGridLines="0" hiddenRows="1" hiddenColumns="1" topLeftCell="F211">
      <selection activeCell="Z230" sqref="Z230"/>
      <pageMargins left="0.78740157499999996" right="0.78740157499999996" top="0.984251969" bottom="0.984251969" header="0.4921259845" footer="0.4921259845"/>
      <pageSetup orientation="portrait" r:id="rId3"/>
    </customSheetView>
    <customSheetView guid="{3B88A2A2-E2C0-4353-B904-E81A6133C747}" scale="85" showGridLines="0" hiddenRows="1" hiddenColumns="1">
      <selection activeCell="F5" sqref="F5"/>
      <pageMargins left="0.78740157499999996" right="0.78740157499999996" top="0.984251969" bottom="0.984251969" header="0.4921259845" footer="0.4921259845"/>
      <pageSetup orientation="portrait" r:id="rId4"/>
    </customSheetView>
  </customSheetViews>
  <mergeCells count="19">
    <mergeCell ref="V2:W2"/>
    <mergeCell ref="X2:Y2"/>
    <mergeCell ref="Z2:AA2"/>
    <mergeCell ref="AB2:AC2"/>
    <mergeCell ref="H5:I5"/>
    <mergeCell ref="J5:K5"/>
    <mergeCell ref="M5:N5"/>
    <mergeCell ref="P5:Q5"/>
    <mergeCell ref="S5:T5"/>
    <mergeCell ref="X5:Y5"/>
    <mergeCell ref="Z5:AA5"/>
    <mergeCell ref="AB5:AC5"/>
    <mergeCell ref="AB1437:AC1437"/>
    <mergeCell ref="V5:W5"/>
    <mergeCell ref="R1437:R1438"/>
    <mergeCell ref="U1437:U1438"/>
    <mergeCell ref="V1437:W1437"/>
    <mergeCell ref="X1437:Y1437"/>
    <mergeCell ref="Z1437:AA1437"/>
  </mergeCells>
  <printOptions horizontalCentered="1"/>
  <pageMargins left="0.19685039370078741" right="0.19685039370078741" top="0.27559055118110237" bottom="0.27559055118110237" header="0.23622047244094491" footer="0.19685039370078741"/>
  <pageSetup scale="55" orientation="portrait" r:id="rId5"/>
  <rowBreaks count="2" manualBreakCount="2">
    <brk id="1251" max="27" man="1"/>
    <brk id="1434" max="27" man="1"/>
  </rowBreaks>
  <colBreaks count="1" manualBreakCount="1">
    <brk id="26" max="1048575" man="1"/>
  </colBreaks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Receita 2013 a 2016</vt:lpstr>
      <vt:lpstr>'Receita 2013 a 2016'!Area_de_impressao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</dc:creator>
  <cp:lastModifiedBy>marcelo.cadete</cp:lastModifiedBy>
  <cp:lastPrinted>2012-09-13T21:33:11Z</cp:lastPrinted>
  <dcterms:created xsi:type="dcterms:W3CDTF">2007-11-24T12:10:56Z</dcterms:created>
  <dcterms:modified xsi:type="dcterms:W3CDTF">2012-10-05T14:29:34Z</dcterms:modified>
</cp:coreProperties>
</file>